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defaultThemeVersion="124226"/>
  <mc:AlternateContent xmlns:mc="http://schemas.openxmlformats.org/markup-compatibility/2006">
    <mc:Choice Requires="x15">
      <x15ac:absPath xmlns:x15ac="http://schemas.microsoft.com/office/spreadsheetml/2010/11/ac" url="C:\Users\JacquelineCarceller\Downloads\"/>
    </mc:Choice>
  </mc:AlternateContent>
  <xr:revisionPtr revIDLastSave="0" documentId="13_ncr:1_{C6EA960E-E403-47A1-BE18-49A33CB9A09B}" xr6:coauthVersionLast="47" xr6:coauthVersionMax="47" xr10:uidLastSave="{00000000-0000-0000-0000-000000000000}"/>
  <bookViews>
    <workbookView xWindow="28680" yWindow="-120" windowWidth="29040" windowHeight="15720" xr2:uid="{00000000-000D-0000-FFFF-FFFF00000000}"/>
  </bookViews>
  <sheets>
    <sheet name="Payroll" sheetId="1" r:id="rId1"/>
    <sheet name="Sheet2" sheetId="2" state="hidden" r:id="rId2"/>
    <sheet name="Sheet3" sheetId="3" state="hidden" r:id="rId3"/>
    <sheet name="HR Summary" sheetId="7" r:id="rId4"/>
    <sheet name="Pension Age" sheetId="6" r:id="rId5"/>
  </sheets>
  <definedNames>
    <definedName name="_xlnm.Print_Area" localSheetId="0">Payroll!$A$1:$M$90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0" i="1" l="1"/>
  <c r="Q18" i="1"/>
  <c r="C20" i="1"/>
  <c r="J11" i="1" l="1"/>
  <c r="J14" i="1"/>
  <c r="J53" i="1"/>
  <c r="F41" i="7" l="1"/>
  <c r="K21" i="1"/>
  <c r="J46" i="7"/>
  <c r="D39" i="7"/>
  <c r="D38" i="7"/>
  <c r="I30" i="7"/>
  <c r="D31" i="7"/>
  <c r="D30" i="7"/>
  <c r="D26" i="7"/>
  <c r="D25" i="7"/>
  <c r="G16" i="7"/>
  <c r="I12" i="7"/>
  <c r="D12" i="7"/>
  <c r="I10" i="7"/>
  <c r="C10" i="7"/>
  <c r="F10" i="7"/>
  <c r="I6" i="7"/>
  <c r="D8" i="7"/>
  <c r="D6" i="7"/>
  <c r="D4" i="7"/>
  <c r="K37" i="1" l="1"/>
  <c r="J37" i="1"/>
  <c r="J18" i="1"/>
  <c r="L14" i="1"/>
  <c r="S16" i="1" l="1"/>
  <c r="L18" i="1"/>
  <c r="M18" i="1" s="1"/>
  <c r="K18" i="1"/>
  <c r="J52" i="1"/>
  <c r="F40" i="7" s="1"/>
  <c r="L11" i="1" l="1"/>
  <c r="E63" i="1"/>
  <c r="G14" i="7"/>
  <c r="E76" i="1"/>
  <c r="E73" i="1"/>
  <c r="E71" i="1"/>
  <c r="H71" i="1" s="1"/>
  <c r="E61" i="1"/>
  <c r="H61" i="1" s="1"/>
  <c r="H32" i="1"/>
  <c r="E72" i="1" l="1"/>
  <c r="H72" i="1" s="1"/>
  <c r="C22" i="1"/>
  <c r="H51" i="1"/>
  <c r="J51" i="1" s="1"/>
  <c r="G83" i="1" s="1"/>
  <c r="K14" i="1"/>
  <c r="M14" i="1"/>
  <c r="J32" i="1"/>
  <c r="H25" i="7" s="1"/>
  <c r="H33" i="1"/>
  <c r="J33" i="1" s="1"/>
  <c r="H26" i="7" s="1"/>
  <c r="H50" i="1"/>
  <c r="J50" i="1" s="1"/>
  <c r="E62" i="1"/>
  <c r="H75" i="1" l="1"/>
  <c r="H74" i="1"/>
  <c r="J54" i="1"/>
  <c r="J55" i="1" s="1"/>
  <c r="F52" i="7"/>
  <c r="H27" i="7"/>
  <c r="H39" i="1"/>
  <c r="J39" i="1" s="1"/>
  <c r="K39" i="1" s="1"/>
  <c r="H30" i="7" s="1"/>
  <c r="G18" i="7"/>
  <c r="K33" i="1"/>
  <c r="L34" i="1" s="1"/>
  <c r="I27" i="7" s="1"/>
  <c r="H62" i="1"/>
  <c r="H67" i="1" s="1"/>
  <c r="H76" i="1"/>
  <c r="I17" i="1"/>
  <c r="H41" i="1"/>
  <c r="J41" i="1" s="1"/>
  <c r="K41" i="1" s="1"/>
  <c r="H31" i="7" s="1"/>
  <c r="K55" i="1" l="1"/>
  <c r="L55" i="1" s="1"/>
  <c r="H32" i="7"/>
  <c r="H34" i="7" s="1"/>
  <c r="H73" i="1"/>
  <c r="K44" i="1"/>
  <c r="H63" i="1"/>
  <c r="L42" i="1"/>
  <c r="I31" i="7" s="1"/>
  <c r="I32" i="7" s="1"/>
  <c r="J57" i="1" l="1"/>
  <c r="J64" i="1" s="1"/>
  <c r="F42" i="7"/>
  <c r="H42" i="7" s="1"/>
  <c r="L44" i="1"/>
  <c r="K75" i="1" l="1"/>
  <c r="K67" i="1"/>
  <c r="H47" i="7" s="1"/>
  <c r="K66" i="1"/>
  <c r="K74" i="1"/>
  <c r="F44" i="7"/>
  <c r="I42" i="7"/>
  <c r="I34" i="7"/>
  <c r="K61" i="1"/>
  <c r="K71" i="1"/>
  <c r="J77" i="1" s="1"/>
  <c r="H49" i="7" l="1"/>
  <c r="H45" i="7"/>
  <c r="H48" i="7"/>
  <c r="H46" i="7"/>
  <c r="L71" i="1"/>
  <c r="L75" i="1"/>
  <c r="K79" i="1"/>
  <c r="L66" i="1"/>
  <c r="I46" i="7" s="1"/>
  <c r="L74" i="1"/>
  <c r="L67" i="1"/>
  <c r="L61" i="1"/>
  <c r="H51" i="7" l="1"/>
  <c r="I49" i="7"/>
  <c r="I45" i="7"/>
  <c r="I48" i="7"/>
  <c r="I47" i="7"/>
  <c r="L79" i="1"/>
  <c r="I51" i="7" l="1"/>
  <c r="L85" i="1"/>
  <c r="I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maria1</author>
    <author>Maria Nikoletatos</author>
  </authors>
  <commentList>
    <comment ref="C14" authorId="0" shapeId="0" xr:uid="{00000000-0006-0000-0000-000001000000}">
      <text>
        <r>
          <rPr>
            <b/>
            <sz val="12"/>
            <color indexed="81"/>
            <rFont val="Tahoma"/>
            <family val="2"/>
          </rPr>
          <t>This date reflects service adjusted for periods of unpaid leave which do not count as service for redundacy. Complete this even if the  "Adjusted Service/Hire Date" is the same as the 'Hire Date'</t>
        </r>
      </text>
    </comment>
    <comment ref="F33" authorId="0" shapeId="0" xr:uid="{00000000-0006-0000-0000-000002000000}">
      <text>
        <r>
          <rPr>
            <b/>
            <sz val="12"/>
            <color indexed="81"/>
            <rFont val="Calibri"/>
            <family val="2"/>
            <scheme val="minor"/>
          </rPr>
          <t>If your leave loading differs from 17.5%, please enter the percentage here</t>
        </r>
      </text>
    </comment>
    <comment ref="I40" authorId="1" shapeId="0" xr:uid="{00000000-0006-0000-0000-000003000000}">
      <text>
        <r>
          <rPr>
            <sz val="14"/>
            <color indexed="81"/>
            <rFont val="Tahoma"/>
            <family val="2"/>
          </rPr>
          <t>To work out the tax withheld, first determine 5% of the gross payment and then tax this amount at marginal rate. Eg if the amount LSL payable for pre-1978 is $6500, then the amount subject to marginal tax is $325. (i.e 5% x $6500 = $325)</t>
        </r>
        <r>
          <rPr>
            <sz val="10"/>
            <color indexed="81"/>
            <rFont val="Tahoma"/>
            <family val="2"/>
          </rPr>
          <t xml:space="preserve">
</t>
        </r>
      </text>
    </comment>
    <comment ref="B51" authorId="1" shapeId="0" xr:uid="{00000000-0006-0000-0000-000004000000}">
      <text>
        <r>
          <rPr>
            <b/>
            <sz val="11"/>
            <color indexed="81"/>
            <rFont val="Tahoma"/>
            <family val="2"/>
          </rPr>
          <t>A payment in lieu of notice may or may not form part of a Genuine Redundancy Payment. Please check the terms of the employee's Award/Agreement/Contract</t>
        </r>
      </text>
    </comment>
    <comment ref="B59" authorId="1" shapeId="0" xr:uid="{00000000-0006-0000-0000-000005000000}">
      <text>
        <r>
          <rPr>
            <b/>
            <sz val="10"/>
            <color indexed="81"/>
            <rFont val="Tahoma"/>
            <family val="2"/>
          </rPr>
          <t xml:space="preserve">The age of the employee </t>
        </r>
        <r>
          <rPr>
            <b/>
            <u/>
            <sz val="10"/>
            <color indexed="81"/>
            <rFont val="Tahoma"/>
            <family val="2"/>
          </rPr>
          <t xml:space="preserve">at the end of the income year in which the payment is being received </t>
        </r>
        <r>
          <rPr>
            <b/>
            <sz val="10"/>
            <color indexed="81"/>
            <rFont val="Tahoma"/>
            <family val="2"/>
          </rPr>
          <t>determines whether the employee is above or below preservation age.</t>
        </r>
      </text>
    </comment>
    <comment ref="B70" authorId="1" shapeId="0" xr:uid="{00000000-0006-0000-0000-000006000000}">
      <text>
        <r>
          <rPr>
            <b/>
            <sz val="10"/>
            <color indexed="81"/>
            <rFont val="Tahoma"/>
            <family val="2"/>
          </rPr>
          <t xml:space="preserve">The age of the employee </t>
        </r>
        <r>
          <rPr>
            <b/>
            <u/>
            <sz val="10"/>
            <color indexed="81"/>
            <rFont val="Tahoma"/>
            <family val="2"/>
          </rPr>
          <t xml:space="preserve">at the end of the income year in which the payment is being received </t>
        </r>
        <r>
          <rPr>
            <b/>
            <sz val="10"/>
            <color indexed="81"/>
            <rFont val="Tahoma"/>
            <family val="2"/>
          </rPr>
          <t>determines whether the employee is above or below preservation age.</t>
        </r>
      </text>
    </comment>
    <comment ref="G83" authorId="1" shapeId="0" xr:uid="{00000000-0006-0000-0000-000007000000}">
      <text>
        <r>
          <rPr>
            <sz val="12"/>
            <color indexed="81"/>
            <rFont val="Tahoma"/>
            <family val="2"/>
          </rPr>
          <t xml:space="preserve">Superannuation is payable on payment in lieu of notice - please note, this template does </t>
        </r>
        <r>
          <rPr>
            <b/>
            <sz val="12"/>
            <color indexed="81"/>
            <rFont val="Tahoma"/>
            <family val="2"/>
          </rPr>
          <t xml:space="preserve">not </t>
        </r>
        <r>
          <rPr>
            <sz val="12"/>
            <color indexed="81"/>
            <rFont val="Tahoma"/>
            <family val="2"/>
          </rPr>
          <t>implement the Maximum Contributions Base</t>
        </r>
      </text>
    </comment>
  </commentList>
</comments>
</file>

<file path=xl/sharedStrings.xml><?xml version="1.0" encoding="utf-8"?>
<sst xmlns="http://schemas.openxmlformats.org/spreadsheetml/2006/main" count="199" uniqueCount="140">
  <si>
    <t>Instructions</t>
  </si>
  <si>
    <t>Complete yellow coloured cells only</t>
  </si>
  <si>
    <t>Company name:</t>
  </si>
  <si>
    <t>Employee Name:</t>
  </si>
  <si>
    <t>Employee Number:</t>
  </si>
  <si>
    <t>Employee Position:</t>
  </si>
  <si>
    <t>Birth Date:</t>
  </si>
  <si>
    <t>Termination Date:</t>
  </si>
  <si>
    <t>Actual age of employee at date of termination</t>
  </si>
  <si>
    <t>Employee's preservation age</t>
  </si>
  <si>
    <t>Hired Date:</t>
  </si>
  <si>
    <t>Service period</t>
  </si>
  <si>
    <t xml:space="preserve">Adjusted Service/Hire Date </t>
  </si>
  <si>
    <t>Base Weekly Hours:</t>
  </si>
  <si>
    <t>Adjusted service period</t>
  </si>
  <si>
    <t>Base Hourly Rate:</t>
  </si>
  <si>
    <t>Base Weekly Rate:</t>
  </si>
  <si>
    <t>EOY Date</t>
  </si>
  <si>
    <t>Age at EOY</t>
  </si>
  <si>
    <t>Additional applicable statutory entitlements for LSL: eg bonus</t>
  </si>
  <si>
    <t>Rate for Statutory Entitlements:</t>
  </si>
  <si>
    <t>/Week</t>
  </si>
  <si>
    <t>STATUTORY ENTITLEMENTS</t>
  </si>
  <si>
    <t>$ Value</t>
  </si>
  <si>
    <t>$ Tax</t>
  </si>
  <si>
    <t>Payment Summary and ETP reporting</t>
  </si>
  <si>
    <t>ANNUAL LEAVE</t>
  </si>
  <si>
    <t>Annual leave</t>
  </si>
  <si>
    <t>Hours</t>
  </si>
  <si>
    <t>X</t>
  </si>
  <si>
    <t>=</t>
  </si>
  <si>
    <t>Leave loading</t>
  </si>
  <si>
    <t>Lump Sum A</t>
  </si>
  <si>
    <t>Tax</t>
  </si>
  <si>
    <t>@</t>
  </si>
  <si>
    <t>LONG SERVICE LEAVE</t>
  </si>
  <si>
    <t>Prior to 15/8/78</t>
  </si>
  <si>
    <t>Weeks</t>
  </si>
  <si>
    <t>Lump Sum B</t>
  </si>
  <si>
    <t>= 5% of total @ marginal rate</t>
  </si>
  <si>
    <t>After 15/8/78</t>
  </si>
  <si>
    <t>TOTAL STATUTORY</t>
  </si>
  <si>
    <t>TOTAL REDUNDANCY PAYMENT</t>
  </si>
  <si>
    <t>Redundancy pay</t>
  </si>
  <si>
    <t>Payment in lieu of notice</t>
  </si>
  <si>
    <t>Other Genuine Redundancy payment - eg gratuity</t>
  </si>
  <si>
    <t>Amount</t>
  </si>
  <si>
    <t>Other Genuine Redundancy payment - Superable</t>
  </si>
  <si>
    <t>Total Termination Payment</t>
  </si>
  <si>
    <t>Lump sum D</t>
  </si>
  <si>
    <t xml:space="preserve"> Excess portion - life benefit ETP</t>
  </si>
  <si>
    <t>Under preservation age</t>
  </si>
  <si>
    <t>Pre July 83</t>
  </si>
  <si>
    <t>days</t>
  </si>
  <si>
    <t>ETP - Tax free component</t>
  </si>
  <si>
    <t>Total Eligible Service</t>
  </si>
  <si>
    <t xml:space="preserve">Taxable component </t>
  </si>
  <si>
    <t>ETP - taxable component</t>
  </si>
  <si>
    <t>OR</t>
  </si>
  <si>
    <t>Preservation age or over</t>
  </si>
  <si>
    <t>TOTAL REDUNDANCY</t>
  </si>
  <si>
    <t xml:space="preserve">Superannuation payable on payment in lieu of notice </t>
  </si>
  <si>
    <t>NET PAYMENT</t>
  </si>
  <si>
    <t>BSB Number:</t>
  </si>
  <si>
    <t>Prepared by:</t>
  </si>
  <si>
    <t xml:space="preserve">Account Number: </t>
  </si>
  <si>
    <t xml:space="preserve">Account Name: </t>
  </si>
  <si>
    <t>Payment Date:</t>
  </si>
  <si>
    <t>Amount:</t>
  </si>
  <si>
    <t>Under the changes to super, an employment termination</t>
  </si>
  <si>
    <t>payment, as it will be called from 1 July 2007, is a lump sum</t>
  </si>
  <si>
    <t>payment made in consequence of the termination of</t>
  </si>
  <si>
    <t>employment. It can include:</t>
  </si>
  <si>
    <t>amounts for unused rostered days off</t>
  </si>
  <si>
    <t>amounts in lieu of notice</t>
  </si>
  <si>
    <t>a gratuity or ‘golden handshake’</t>
  </si>
  <si>
    <t>an employee’s invalidity payment (for permanent disability,</t>
  </si>
  <si>
    <t>other than compensation for personal injury), and</t>
  </si>
  <si>
    <t>certain payments after the death of an employee.</t>
  </si>
  <si>
    <t>Employment termination payments do not include:</t>
  </si>
  <si>
    <t>a payment for unused annual leave or unused long service</t>
  </si>
  <si>
    <t>A redundancy payment made by an employer can be made up of all or any of the following payments on termination: payments in lieu of notice; a golden handshake or severance payment; unused sick leave or unused rostered days off.</t>
  </si>
  <si>
    <t>leave, or</t>
  </si>
  <si>
    <t>the tax-free part of a genuine redundancy payment or an</t>
  </si>
  <si>
    <t>early retirement scheme payment.</t>
  </si>
  <si>
    <t>Company Name</t>
  </si>
  <si>
    <t>Employee Name</t>
  </si>
  <si>
    <t>Emp No</t>
  </si>
  <si>
    <t>Employee Position</t>
  </si>
  <si>
    <t>Term Date</t>
  </si>
  <si>
    <t>DOB</t>
  </si>
  <si>
    <t>Hire Date</t>
  </si>
  <si>
    <t>Base Weekly Hours</t>
  </si>
  <si>
    <t>Base Salary Rate</t>
  </si>
  <si>
    <t>/hr</t>
  </si>
  <si>
    <t>Base Weekly Rate</t>
  </si>
  <si>
    <t>Additional applicable statutory entit for LSL e.g bonus</t>
  </si>
  <si>
    <t>Rate of Statutory Entitlement</t>
  </si>
  <si>
    <t>/week</t>
  </si>
  <si>
    <t>Payment Summary &amp; ETP purposes</t>
  </si>
  <si>
    <t>Annual Leave</t>
  </si>
  <si>
    <t>Entitlement</t>
  </si>
  <si>
    <t xml:space="preserve">Hours </t>
  </si>
  <si>
    <t>Leave Loading</t>
  </si>
  <si>
    <t>LSL</t>
  </si>
  <si>
    <t xml:space="preserve">Weeks </t>
  </si>
  <si>
    <t>Total Redundancy Payment</t>
  </si>
  <si>
    <t>Redundancy Pay</t>
  </si>
  <si>
    <t>Payment in Lieu of Notice</t>
  </si>
  <si>
    <t>Exgratia</t>
  </si>
  <si>
    <t>Exgratia - Superable</t>
  </si>
  <si>
    <t>Tax Free</t>
  </si>
  <si>
    <t>Lump Sum D</t>
  </si>
  <si>
    <t>Taxable</t>
  </si>
  <si>
    <t>ETP-Tax free component</t>
  </si>
  <si>
    <t>TOTAL Redundancy</t>
  </si>
  <si>
    <t>ETP Tax</t>
  </si>
  <si>
    <t>Superannuation payable on payment in lieu of notice=</t>
  </si>
  <si>
    <t>Net Payment</t>
  </si>
  <si>
    <t>Payment Date</t>
  </si>
  <si>
    <t>Account Number:</t>
  </si>
  <si>
    <t>Pension Age - At the time of termination</t>
  </si>
  <si>
    <t>Date of Birth</t>
  </si>
  <si>
    <t>Pension Age</t>
  </si>
  <si>
    <t>Date of Age pension age change</t>
  </si>
  <si>
    <t>Preservation Age - At the end of the income year</t>
  </si>
  <si>
    <t>Preservation Age</t>
  </si>
  <si>
    <t>+</t>
  </si>
  <si>
    <t>Steps to work out smallest cap</t>
  </si>
  <si>
    <t>Follow these steps to work out the smaller of the ETP cap and whole-of-income cap:</t>
  </si>
  <si>
    <t>1. Add up all taxable payments you made to your employee (excluding the ETP).</t>
  </si>
  <si>
    <t>2. Subtract the step 1 result amount from $180,000.</t>
  </si>
  <si>
    <t>3. The result from step 2 is the calculated whole-of-income cap.</t>
  </si>
  <si>
    <t>5. If both caps are equal, use the whole-of-income cap. The smaller of the two caps at step 4 is the cap to apply to the ETP taxable component.</t>
  </si>
  <si>
    <t>4. Compare the calculated whole-of-income cap from step 3 and the ETP cap amount of $245,000 for 2024–25 (or the balance of ETP cap if a payment component has already applied to the ETP cap where there have been multiple payments for the same termination).</t>
  </si>
  <si>
    <t>ESTIMATE REDUNDANCY CALCULATION WORKSHEET - For Life Benefit ETP only</t>
  </si>
  <si>
    <t>REDUNDANCY CALCULATION WORKSHEET - for Life Benefit ETP *ESTIMATE ONLY* 2025-26</t>
  </si>
  <si>
    <t xml:space="preserve"> Tax free = $13,100 base + $6,552 for each completed year of service (i.e as per Adjusted Hire/Service Date)</t>
  </si>
  <si>
    <t>Tax up to $260,000</t>
  </si>
  <si>
    <t>Over $260,000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</si>
</sst>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00_);\(&quot;$&quot;#,##0.00\)"/>
    <numFmt numFmtId="165" formatCode="&quot;$&quot;#,##0.00_);[Red]\(&quot;$&quot;#,##0.00\)"/>
    <numFmt numFmtId="166" formatCode="_(&quot;$&quot;* #,##0.00_);_(&quot;$&quot;* \(#,##0.00\);_(&quot;$&quot;* &quot;-&quot;??_);_(@_)"/>
    <numFmt numFmtId="167" formatCode="_(* #,##0.00_);_(* \(#,##0.00\);_(* &quot;-&quot;??_);_(@_)"/>
    <numFmt numFmtId="168" formatCode="0.00_)"/>
    <numFmt numFmtId="169" formatCode="#,##0.000000"/>
    <numFmt numFmtId="170" formatCode="#,##0.0000_);\(#,##0.0000\)"/>
    <numFmt numFmtId="171" formatCode="0.0%"/>
    <numFmt numFmtId="172" formatCode="&quot;$&quot;#,##0.0000_);\(&quot;$&quot;#,##0.0000\)"/>
    <numFmt numFmtId="173" formatCode="[$-C09]d\ mmmm\ yyyy;@"/>
    <numFmt numFmtId="174" formatCode="&quot;$&quot;#,##0.00"/>
    <numFmt numFmtId="175" formatCode="0.0"/>
    <numFmt numFmtId="176" formatCode="d/mm/yyyy;@"/>
    <numFmt numFmtId="177" formatCode="_(* #,##0.0000_);_(* \(#,##0.0000\);_(* &quot;-&quot;??_);_(@_)"/>
  </numFmts>
  <fonts count="55" x14ac:knownFonts="1">
    <font>
      <sz val="11"/>
      <color theme="1"/>
      <name val="Calibri"/>
      <family val="2"/>
      <scheme val="minor"/>
    </font>
    <font>
      <sz val="11"/>
      <color theme="1"/>
      <name val="Calibri"/>
      <family val="2"/>
      <scheme val="minor"/>
    </font>
    <font>
      <b/>
      <sz val="12"/>
      <name val="Arial"/>
      <family val="2"/>
    </font>
    <font>
      <b/>
      <sz val="11"/>
      <color indexed="81"/>
      <name val="Tahoma"/>
      <family val="2"/>
    </font>
    <font>
      <b/>
      <sz val="12"/>
      <color theme="1"/>
      <name val="Calibri"/>
      <family val="2"/>
      <scheme val="minor"/>
    </font>
    <font>
      <sz val="10"/>
      <color rgb="FF4F4F4F"/>
      <name val="Arial"/>
      <family val="2"/>
    </font>
    <font>
      <b/>
      <sz val="10"/>
      <color indexed="81"/>
      <name val="Tahoma"/>
      <family val="2"/>
    </font>
    <font>
      <b/>
      <u/>
      <sz val="10"/>
      <color indexed="81"/>
      <name val="Tahoma"/>
      <family val="2"/>
    </font>
    <font>
      <sz val="10"/>
      <name val="Arial"/>
      <family val="2"/>
    </font>
    <font>
      <b/>
      <sz val="14"/>
      <color theme="1"/>
      <name val="Calibri"/>
      <family val="2"/>
      <scheme val="minor"/>
    </font>
    <font>
      <sz val="14"/>
      <color theme="1"/>
      <name val="Calibri"/>
      <family val="2"/>
      <scheme val="minor"/>
    </font>
    <font>
      <sz val="14"/>
      <color theme="0"/>
      <name val="Calibri"/>
      <family val="2"/>
      <scheme val="minor"/>
    </font>
    <font>
      <sz val="10"/>
      <color indexed="81"/>
      <name val="Tahoma"/>
      <family val="2"/>
    </font>
    <font>
      <sz val="12"/>
      <color indexed="81"/>
      <name val="Tahoma"/>
      <family val="2"/>
    </font>
    <font>
      <b/>
      <sz val="12"/>
      <color indexed="81"/>
      <name val="Tahoma"/>
      <family val="2"/>
    </font>
    <font>
      <b/>
      <sz val="14"/>
      <name val="Calibri"/>
      <family val="2"/>
      <scheme val="minor"/>
    </font>
    <font>
      <b/>
      <sz val="16"/>
      <name val="Calibri"/>
      <family val="2"/>
      <scheme val="minor"/>
    </font>
    <font>
      <b/>
      <sz val="12"/>
      <name val="Calibri"/>
      <family val="2"/>
      <scheme val="minor"/>
    </font>
    <font>
      <sz val="12"/>
      <name val="Calibri"/>
      <family val="2"/>
      <scheme val="minor"/>
    </font>
    <font>
      <sz val="14"/>
      <name val="Calibri"/>
      <family val="2"/>
      <scheme val="minor"/>
    </font>
    <font>
      <b/>
      <sz val="12"/>
      <color theme="0"/>
      <name val="Calibri"/>
      <family val="2"/>
      <scheme val="minor"/>
    </font>
    <font>
      <b/>
      <strike/>
      <sz val="12"/>
      <name val="Calibri"/>
      <family val="2"/>
      <scheme val="minor"/>
    </font>
    <font>
      <strike/>
      <sz val="12"/>
      <name val="Calibri"/>
      <family val="2"/>
      <scheme val="minor"/>
    </font>
    <font>
      <b/>
      <sz val="14"/>
      <color rgb="FFFF0000"/>
      <name val="Calibri"/>
      <family val="2"/>
      <scheme val="minor"/>
    </font>
    <font>
      <b/>
      <u/>
      <sz val="18"/>
      <color rgb="FFFF0000"/>
      <name val="Calibri"/>
      <family val="2"/>
      <scheme val="minor"/>
    </font>
    <font>
      <b/>
      <u/>
      <sz val="18"/>
      <name val="Calibri"/>
      <family val="2"/>
      <scheme val="minor"/>
    </font>
    <font>
      <sz val="12"/>
      <color theme="1"/>
      <name val="Calibri"/>
      <family val="2"/>
      <scheme val="minor"/>
    </font>
    <font>
      <b/>
      <u/>
      <sz val="14"/>
      <name val="Calibri"/>
      <family val="2"/>
      <scheme val="minor"/>
    </font>
    <font>
      <b/>
      <sz val="12"/>
      <color indexed="81"/>
      <name val="Calibri"/>
      <family val="2"/>
      <scheme val="minor"/>
    </font>
    <font>
      <sz val="16"/>
      <name val="Calibri"/>
      <family val="2"/>
      <scheme val="minor"/>
    </font>
    <font>
      <sz val="16"/>
      <color theme="1"/>
      <name val="Calibri"/>
      <family val="2"/>
      <scheme val="minor"/>
    </font>
    <font>
      <sz val="12"/>
      <color theme="0"/>
      <name val="Calibri"/>
      <family val="2"/>
      <scheme val="minor"/>
    </font>
    <font>
      <b/>
      <sz val="14"/>
      <color theme="0"/>
      <name val="Calibri"/>
      <family val="2"/>
      <scheme val="minor"/>
    </font>
    <font>
      <sz val="14"/>
      <color indexed="81"/>
      <name val="Tahoma"/>
      <family val="2"/>
    </font>
    <font>
      <b/>
      <sz val="20"/>
      <name val="Calibri"/>
      <family val="2"/>
      <scheme val="minor"/>
    </font>
    <font>
      <sz val="20"/>
      <color theme="1"/>
      <name val="Calibri"/>
      <family val="2"/>
      <scheme val="minor"/>
    </font>
    <font>
      <b/>
      <sz val="20"/>
      <color theme="1"/>
      <name val="Calibri"/>
      <family val="2"/>
      <scheme val="minor"/>
    </font>
    <font>
      <sz val="18"/>
      <name val="Calibri"/>
      <family val="2"/>
      <scheme val="minor"/>
    </font>
    <font>
      <b/>
      <sz val="18"/>
      <name val="Calibri"/>
      <family val="2"/>
      <scheme val="minor"/>
    </font>
    <font>
      <sz val="18"/>
      <color theme="1"/>
      <name val="Calibri"/>
      <family val="2"/>
      <scheme val="minor"/>
    </font>
    <font>
      <b/>
      <sz val="15"/>
      <name val="Calibri"/>
      <family val="2"/>
      <scheme val="minor"/>
    </font>
    <font>
      <b/>
      <u/>
      <sz val="16"/>
      <name val="Calibri"/>
      <family val="2"/>
      <scheme val="minor"/>
    </font>
    <font>
      <b/>
      <sz val="16"/>
      <color theme="1"/>
      <name val="Calibri"/>
      <family val="2"/>
      <scheme val="minor"/>
    </font>
    <font>
      <b/>
      <sz val="16"/>
      <color rgb="FFFF0000"/>
      <name val="Calibri"/>
      <family val="2"/>
      <scheme val="minor"/>
    </font>
    <font>
      <b/>
      <sz val="11"/>
      <color theme="1"/>
      <name val="Calibri"/>
      <family val="2"/>
      <scheme val="minor"/>
    </font>
    <font>
      <sz val="12.5"/>
      <color theme="1"/>
      <name val="Calibri"/>
      <family val="2"/>
      <scheme val="minor"/>
    </font>
    <font>
      <b/>
      <sz val="12.5"/>
      <color theme="1"/>
      <name val="Calibri"/>
      <family val="2"/>
      <scheme val="minor"/>
    </font>
    <font>
      <sz val="10"/>
      <color theme="1"/>
      <name val="Calibri"/>
      <family val="2"/>
      <scheme val="minor"/>
    </font>
    <font>
      <b/>
      <sz val="8.5"/>
      <color theme="1"/>
      <name val="Calibri"/>
      <family val="2"/>
      <scheme val="minor"/>
    </font>
    <font>
      <b/>
      <u/>
      <sz val="11"/>
      <color theme="1"/>
      <name val="Calibri"/>
      <family val="2"/>
      <scheme val="minor"/>
    </font>
    <font>
      <b/>
      <sz val="16.5"/>
      <color theme="1"/>
      <name val="Calibri"/>
      <family val="2"/>
      <scheme val="minor"/>
    </font>
    <font>
      <b/>
      <sz val="10"/>
      <color theme="1"/>
      <name val="Calibri"/>
      <family val="2"/>
      <scheme val="minor"/>
    </font>
    <font>
      <b/>
      <sz val="9"/>
      <color theme="1"/>
      <name val="Calibri"/>
      <family val="2"/>
      <scheme val="minor"/>
    </font>
    <font>
      <sz val="11"/>
      <color theme="0"/>
      <name val="Calibri"/>
      <family val="2"/>
      <scheme val="minor"/>
    </font>
    <font>
      <sz val="1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39997558519241921"/>
        <bgColor indexed="64"/>
      </patternFill>
    </fill>
    <fill>
      <patternFill patternType="solid">
        <fgColor rgb="FFB29FC9"/>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rgb="FFA4D76B"/>
        <bgColor indexed="64"/>
      </patternFill>
    </fill>
    <fill>
      <patternFill patternType="solid">
        <fgColor theme="8" tint="0.59999389629810485"/>
        <bgColor indexed="64"/>
      </patternFill>
    </fill>
    <fill>
      <patternFill patternType="solid">
        <fgColor rgb="FFFF0000"/>
        <bgColor indexed="64"/>
      </patternFill>
    </fill>
  </fills>
  <borders count="7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double">
        <color indexed="8"/>
      </bottom>
      <diagonal/>
    </border>
    <border>
      <left/>
      <right/>
      <top/>
      <bottom style="double">
        <color indexed="8"/>
      </bottom>
      <diagonal/>
    </border>
    <border>
      <left/>
      <right/>
      <top/>
      <bottom style="hair">
        <color indexed="8"/>
      </bottom>
      <diagonal/>
    </border>
    <border>
      <left/>
      <right/>
      <top style="thin">
        <color indexed="8"/>
      </top>
      <bottom style="hair">
        <color indexed="8"/>
      </bottom>
      <diagonal/>
    </border>
    <border>
      <left style="medium">
        <color auto="1"/>
      </left>
      <right/>
      <top/>
      <bottom style="medium">
        <color auto="1"/>
      </bottom>
      <diagonal/>
    </border>
    <border>
      <left/>
      <right/>
      <top/>
      <bottom style="medium">
        <color auto="1"/>
      </bottom>
      <diagonal/>
    </border>
    <border>
      <left/>
      <right/>
      <top/>
      <bottom style="thin">
        <color auto="1"/>
      </bottom>
      <diagonal/>
    </border>
    <border>
      <left/>
      <right style="thin">
        <color indexed="8"/>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double">
        <color auto="1"/>
      </bottom>
      <diagonal/>
    </border>
    <border>
      <left style="medium">
        <color indexed="64"/>
      </left>
      <right/>
      <top style="thin">
        <color indexed="64"/>
      </top>
      <bottom style="double">
        <color indexed="64"/>
      </bottom>
      <diagonal/>
    </border>
    <border>
      <left style="thin">
        <color auto="1"/>
      </left>
      <right style="medium">
        <color auto="1"/>
      </right>
      <top style="thin">
        <color indexed="64"/>
      </top>
      <bottom style="double">
        <color indexed="64"/>
      </bottom>
      <diagonal/>
    </border>
    <border>
      <left style="thin">
        <color auto="1"/>
      </left>
      <right style="medium">
        <color auto="1"/>
      </right>
      <top/>
      <bottom style="medium">
        <color auto="1"/>
      </bottom>
      <diagonal/>
    </border>
    <border>
      <left style="medium">
        <color indexed="64"/>
      </left>
      <right/>
      <top/>
      <bottom style="double">
        <color auto="1"/>
      </bottom>
      <diagonal/>
    </border>
    <border>
      <left/>
      <right style="medium">
        <color indexed="64"/>
      </right>
      <top/>
      <bottom style="double">
        <color auto="1"/>
      </bottom>
      <diagonal/>
    </border>
    <border>
      <left style="thin">
        <color indexed="64"/>
      </left>
      <right style="medium">
        <color indexed="64"/>
      </right>
      <top style="thin">
        <color indexed="64"/>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64"/>
      </left>
      <right/>
      <top style="thin">
        <color indexed="64"/>
      </top>
      <bottom/>
      <diagonal/>
    </border>
    <border>
      <left/>
      <right style="medium">
        <color auto="1"/>
      </right>
      <top style="thin">
        <color indexed="64"/>
      </top>
      <bottom/>
      <diagonal/>
    </border>
    <border>
      <left style="medium">
        <color indexed="64"/>
      </left>
      <right/>
      <top/>
      <bottom style="thin">
        <color indexed="64"/>
      </bottom>
      <diagonal/>
    </border>
    <border>
      <left/>
      <right style="medium">
        <color auto="1"/>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8"/>
      </left>
      <right/>
      <top/>
      <bottom/>
      <diagonal/>
    </border>
    <border>
      <left style="medium">
        <color indexed="8"/>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auto="1"/>
      </left>
      <right style="medium">
        <color auto="1"/>
      </right>
      <top/>
      <bottom/>
      <diagonal/>
    </border>
    <border>
      <left style="thin">
        <color indexed="64"/>
      </left>
      <right style="thin">
        <color indexed="64"/>
      </right>
      <top/>
      <bottom/>
      <diagonal/>
    </border>
    <border>
      <left style="thin">
        <color indexed="64"/>
      </left>
      <right/>
      <top/>
      <bottom/>
      <diagonal/>
    </border>
    <border>
      <left style="thin">
        <color auto="1"/>
      </left>
      <right style="medium">
        <color auto="1"/>
      </right>
      <top/>
      <bottom/>
      <diagonal/>
    </border>
  </borders>
  <cellStyleXfs count="5">
    <xf numFmtId="0" fontId="0" fillId="0" borderId="0"/>
    <xf numFmtId="166" fontId="1" fillId="0" borderId="0" applyFont="0" applyFill="0" applyBorder="0" applyAlignment="0" applyProtection="0"/>
    <xf numFmtId="167" fontId="1" fillId="0" borderId="0" applyFont="0" applyFill="0" applyBorder="0" applyAlignment="0" applyProtection="0"/>
    <xf numFmtId="0" fontId="8" fillId="0" borderId="0"/>
    <xf numFmtId="166" fontId="8" fillId="0" borderId="0" applyFont="0" applyFill="0" applyBorder="0" applyAlignment="0" applyProtection="0"/>
  </cellStyleXfs>
  <cellXfs count="453">
    <xf numFmtId="0" fontId="0" fillId="0" borderId="0" xfId="0"/>
    <xf numFmtId="0" fontId="5" fillId="0" borderId="0" xfId="0" applyFont="1" applyAlignment="1">
      <alignment wrapText="1"/>
    </xf>
    <xf numFmtId="0" fontId="10" fillId="0" borderId="0" xfId="0" applyFont="1" applyAlignment="1">
      <alignment wrapText="1"/>
    </xf>
    <xf numFmtId="0" fontId="10" fillId="7" borderId="5" xfId="0" applyFont="1" applyFill="1" applyBorder="1" applyAlignment="1">
      <alignment wrapText="1"/>
    </xf>
    <xf numFmtId="0" fontId="10" fillId="7" borderId="0" xfId="0" applyFont="1" applyFill="1" applyAlignment="1">
      <alignment wrapText="1"/>
    </xf>
    <xf numFmtId="0" fontId="10" fillId="7" borderId="19" xfId="0" applyFont="1" applyFill="1" applyBorder="1" applyAlignment="1">
      <alignment wrapText="1"/>
    </xf>
    <xf numFmtId="0" fontId="0" fillId="7" borderId="0" xfId="0" applyFill="1"/>
    <xf numFmtId="0" fontId="0" fillId="0" borderId="0" xfId="0" applyAlignment="1">
      <alignment wrapText="1"/>
    </xf>
    <xf numFmtId="0" fontId="19" fillId="7" borderId="5" xfId="0" applyFont="1" applyFill="1" applyBorder="1" applyAlignment="1">
      <alignment wrapText="1"/>
    </xf>
    <xf numFmtId="0" fontId="19" fillId="7" borderId="0" xfId="0" applyFont="1" applyFill="1"/>
    <xf numFmtId="0" fontId="19" fillId="0" borderId="0" xfId="0" applyFont="1"/>
    <xf numFmtId="0" fontId="0" fillId="7" borderId="0" xfId="0" applyFill="1" applyAlignment="1">
      <alignment wrapText="1"/>
    </xf>
    <xf numFmtId="0" fontId="17" fillId="7" borderId="7" xfId="0" quotePrefix="1" applyFont="1" applyFill="1" applyBorder="1" applyAlignment="1">
      <alignment horizontal="left" wrapText="1"/>
    </xf>
    <xf numFmtId="0" fontId="17" fillId="7" borderId="8" xfId="0" applyFont="1" applyFill="1" applyBorder="1"/>
    <xf numFmtId="0" fontId="17" fillId="0" borderId="8" xfId="0" applyFont="1" applyBorder="1"/>
    <xf numFmtId="0" fontId="17" fillId="7" borderId="11" xfId="0" applyFont="1" applyFill="1" applyBorder="1" applyAlignment="1">
      <alignment wrapText="1"/>
    </xf>
    <xf numFmtId="0" fontId="17" fillId="7" borderId="12" xfId="0" applyFont="1" applyFill="1" applyBorder="1"/>
    <xf numFmtId="39" fontId="18" fillId="7" borderId="12" xfId="0" applyNumberFormat="1" applyFont="1" applyFill="1" applyBorder="1"/>
    <xf numFmtId="14" fontId="0" fillId="7" borderId="0" xfId="0" applyNumberFormat="1" applyFill="1" applyAlignment="1">
      <alignment wrapText="1"/>
    </xf>
    <xf numFmtId="0" fontId="10" fillId="7" borderId="0" xfId="0" quotePrefix="1" applyFont="1" applyFill="1" applyAlignment="1">
      <alignment horizontal="left"/>
    </xf>
    <xf numFmtId="0" fontId="10" fillId="7" borderId="0" xfId="0" applyFont="1" applyFill="1"/>
    <xf numFmtId="0" fontId="10" fillId="7" borderId="0" xfId="0" applyFont="1" applyFill="1" applyAlignment="1">
      <alignment horizontal="left"/>
    </xf>
    <xf numFmtId="0" fontId="10" fillId="7" borderId="0" xfId="0" quotePrefix="1" applyFont="1" applyFill="1" applyAlignment="1">
      <alignment horizontal="left" wrapText="1"/>
    </xf>
    <xf numFmtId="0" fontId="10" fillId="7" borderId="5"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39" fontId="18" fillId="7" borderId="11" xfId="0" applyNumberFormat="1" applyFont="1" applyFill="1" applyBorder="1"/>
    <xf numFmtId="15" fontId="11" fillId="7" borderId="5" xfId="0" applyNumberFormat="1" applyFont="1" applyFill="1" applyBorder="1" applyAlignment="1">
      <alignment horizontal="center" vertical="center" wrapText="1"/>
    </xf>
    <xf numFmtId="15" fontId="31" fillId="7" borderId="5" xfId="0" applyNumberFormat="1" applyFont="1" applyFill="1" applyBorder="1" applyAlignment="1">
      <alignment horizontal="center" vertical="center"/>
    </xf>
    <xf numFmtId="0" fontId="0" fillId="7" borderId="5" xfId="0" applyFill="1" applyBorder="1"/>
    <xf numFmtId="0" fontId="19" fillId="7" borderId="0" xfId="0" applyFont="1" applyFill="1" applyAlignment="1">
      <alignment vertical="center" wrapText="1"/>
    </xf>
    <xf numFmtId="0" fontId="10" fillId="0" borderId="0" xfId="0" applyFont="1"/>
    <xf numFmtId="0" fontId="9" fillId="7" borderId="5" xfId="0" applyFont="1" applyFill="1" applyBorder="1" applyAlignment="1">
      <alignment horizontal="center" vertical="center" wrapText="1"/>
    </xf>
    <xf numFmtId="0" fontId="10" fillId="7" borderId="5" xfId="0" applyFont="1" applyFill="1" applyBorder="1" applyAlignment="1">
      <alignment vertical="center" wrapText="1"/>
    </xf>
    <xf numFmtId="39" fontId="19" fillId="7" borderId="6" xfId="0" applyNumberFormat="1" applyFont="1" applyFill="1" applyBorder="1" applyAlignment="1">
      <alignment vertical="center"/>
    </xf>
    <xf numFmtId="39" fontId="18" fillId="0" borderId="17" xfId="0" applyNumberFormat="1" applyFont="1" applyBorder="1"/>
    <xf numFmtId="0" fontId="32" fillId="7" borderId="5"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7" borderId="0" xfId="0" applyFont="1" applyFill="1" applyAlignment="1">
      <alignment horizontal="left" vertical="center"/>
    </xf>
    <xf numFmtId="0" fontId="10" fillId="7" borderId="0" xfId="0" applyFont="1" applyFill="1" applyAlignment="1">
      <alignment vertical="center"/>
    </xf>
    <xf numFmtId="0" fontId="0" fillId="7" borderId="0" xfId="0" applyFill="1" applyAlignment="1">
      <alignment vertical="center"/>
    </xf>
    <xf numFmtId="0" fontId="17" fillId="7" borderId="11" xfId="0" applyFont="1" applyFill="1" applyBorder="1" applyAlignment="1">
      <alignment vertical="center" wrapText="1"/>
    </xf>
    <xf numFmtId="0" fontId="17" fillId="7" borderId="12" xfId="0" applyFont="1" applyFill="1" applyBorder="1" applyAlignment="1">
      <alignment vertical="center"/>
    </xf>
    <xf numFmtId="39" fontId="18" fillId="7" borderId="12" xfId="0" applyNumberFormat="1" applyFont="1" applyFill="1" applyBorder="1" applyAlignment="1">
      <alignment vertical="center"/>
    </xf>
    <xf numFmtId="0" fontId="0" fillId="7" borderId="0" xfId="0" applyFill="1" applyAlignment="1">
      <alignment vertical="center" wrapText="1"/>
    </xf>
    <xf numFmtId="0" fontId="10" fillId="7" borderId="19" xfId="0" applyFont="1" applyFill="1" applyBorder="1" applyAlignment="1">
      <alignment vertical="center" wrapText="1"/>
    </xf>
    <xf numFmtId="39" fontId="17" fillId="7" borderId="1" xfId="0" applyNumberFormat="1" applyFont="1" applyFill="1" applyBorder="1" applyAlignment="1">
      <alignment vertical="center"/>
    </xf>
    <xf numFmtId="0" fontId="0" fillId="7" borderId="17" xfId="0" applyFill="1" applyBorder="1"/>
    <xf numFmtId="0" fontId="10" fillId="7" borderId="18" xfId="0" applyFont="1" applyFill="1" applyBorder="1" applyAlignment="1">
      <alignment wrapText="1"/>
    </xf>
    <xf numFmtId="0" fontId="10" fillId="0" borderId="5" xfId="0" applyFont="1" applyBorder="1"/>
    <xf numFmtId="0" fontId="39" fillId="7" borderId="5" xfId="0" applyFont="1" applyFill="1" applyBorder="1" applyAlignment="1">
      <alignment wrapText="1"/>
    </xf>
    <xf numFmtId="39" fontId="29" fillId="10" borderId="1" xfId="0" applyNumberFormat="1" applyFont="1" applyFill="1" applyBorder="1" applyAlignment="1">
      <alignment vertical="center"/>
    </xf>
    <xf numFmtId="0" fontId="38" fillId="6" borderId="3" xfId="0" quotePrefix="1" applyFont="1" applyFill="1" applyBorder="1" applyAlignment="1">
      <alignment horizontal="center" vertical="center"/>
    </xf>
    <xf numFmtId="0" fontId="38" fillId="10" borderId="1" xfId="0" applyFont="1" applyFill="1" applyBorder="1" applyAlignment="1">
      <alignment horizontal="center" vertical="center"/>
    </xf>
    <xf numFmtId="170" fontId="29" fillId="7" borderId="6" xfId="0" applyNumberFormat="1" applyFont="1" applyFill="1" applyBorder="1" applyAlignment="1">
      <alignment vertical="center"/>
    </xf>
    <xf numFmtId="39" fontId="29" fillId="0" borderId="1" xfId="0" applyNumberFormat="1" applyFont="1" applyBorder="1" applyAlignment="1">
      <alignment vertical="center"/>
    </xf>
    <xf numFmtId="39" fontId="16" fillId="10" borderId="1" xfId="0" applyNumberFormat="1" applyFont="1" applyFill="1" applyBorder="1" applyAlignment="1">
      <alignment vertical="center"/>
    </xf>
    <xf numFmtId="39" fontId="29" fillId="0" borderId="21" xfId="0" applyNumberFormat="1" applyFont="1" applyBorder="1" applyAlignment="1">
      <alignment vertical="center"/>
    </xf>
    <xf numFmtId="0" fontId="42" fillId="10" borderId="3" xfId="0" applyFont="1" applyFill="1" applyBorder="1" applyAlignment="1">
      <alignment horizontal="center" vertical="center" wrapText="1"/>
    </xf>
    <xf numFmtId="0" fontId="42" fillId="7" borderId="5" xfId="0" applyFont="1" applyFill="1" applyBorder="1" applyAlignment="1">
      <alignment horizontal="center" vertical="center" wrapText="1"/>
    </xf>
    <xf numFmtId="4" fontId="29" fillId="0" borderId="6" xfId="0" applyNumberFormat="1" applyFont="1" applyBorder="1"/>
    <xf numFmtId="39" fontId="29" fillId="0" borderId="4" xfId="0" applyNumberFormat="1" applyFont="1" applyBorder="1"/>
    <xf numFmtId="4" fontId="29" fillId="7" borderId="6" xfId="0" applyNumberFormat="1" applyFont="1" applyFill="1" applyBorder="1"/>
    <xf numFmtId="39" fontId="29" fillId="7" borderId="11" xfId="0" applyNumberFormat="1" applyFont="1" applyFill="1" applyBorder="1"/>
    <xf numFmtId="39" fontId="29" fillId="2" borderId="6" xfId="0" applyNumberFormat="1" applyFont="1" applyFill="1" applyBorder="1" applyAlignment="1" applyProtection="1">
      <alignment vertical="center"/>
      <protection locked="0"/>
    </xf>
    <xf numFmtId="10" fontId="16" fillId="2" borderId="6" xfId="0" applyNumberFormat="1" applyFont="1" applyFill="1" applyBorder="1" applyAlignment="1" applyProtection="1">
      <alignment horizontal="center" vertical="center"/>
      <protection locked="0"/>
    </xf>
    <xf numFmtId="39" fontId="29" fillId="7" borderId="36" xfId="0" applyNumberFormat="1" applyFont="1" applyFill="1" applyBorder="1" applyAlignment="1">
      <alignment vertical="center"/>
    </xf>
    <xf numFmtId="39" fontId="29" fillId="7" borderId="38" xfId="0" applyNumberFormat="1" applyFont="1" applyFill="1" applyBorder="1" applyAlignment="1">
      <alignment vertical="center"/>
    </xf>
    <xf numFmtId="39" fontId="29" fillId="2" borderId="21" xfId="0" applyNumberFormat="1" applyFont="1" applyFill="1" applyBorder="1" applyAlignment="1" applyProtection="1">
      <alignment vertical="center"/>
      <protection locked="0"/>
    </xf>
    <xf numFmtId="4" fontId="29" fillId="7" borderId="6" xfId="0" applyNumberFormat="1" applyFont="1" applyFill="1" applyBorder="1" applyAlignment="1">
      <alignment horizontal="center" vertical="center"/>
    </xf>
    <xf numFmtId="39" fontId="29" fillId="7" borderId="6" xfId="0" applyNumberFormat="1" applyFont="1" applyFill="1" applyBorder="1" applyAlignment="1">
      <alignment vertical="center"/>
    </xf>
    <xf numFmtId="39" fontId="16" fillId="7" borderId="6" xfId="0" applyNumberFormat="1" applyFont="1" applyFill="1" applyBorder="1" applyAlignment="1">
      <alignment vertical="center"/>
    </xf>
    <xf numFmtId="39" fontId="29" fillId="13" borderId="1" xfId="0" applyNumberFormat="1" applyFont="1" applyFill="1" applyBorder="1" applyAlignment="1">
      <alignment vertical="center"/>
    </xf>
    <xf numFmtId="39" fontId="29" fillId="5" borderId="35" xfId="0" applyNumberFormat="1" applyFont="1" applyFill="1" applyBorder="1" applyAlignment="1">
      <alignment vertical="center"/>
    </xf>
    <xf numFmtId="39" fontId="29" fillId="10" borderId="28" xfId="0" applyNumberFormat="1" applyFont="1" applyFill="1" applyBorder="1" applyAlignment="1">
      <alignment vertical="center"/>
    </xf>
    <xf numFmtId="39" fontId="29" fillId="5" borderId="24" xfId="0" applyNumberFormat="1" applyFont="1" applyFill="1" applyBorder="1" applyAlignment="1">
      <alignment vertical="center"/>
    </xf>
    <xf numFmtId="0" fontId="4" fillId="10" borderId="29" xfId="0" applyFont="1" applyFill="1" applyBorder="1" applyAlignment="1">
      <alignment horizontal="center" vertical="center" wrapText="1"/>
    </xf>
    <xf numFmtId="39" fontId="29" fillId="10" borderId="30" xfId="0" applyNumberFormat="1" applyFont="1" applyFill="1" applyBorder="1" applyAlignment="1">
      <alignment vertical="center"/>
    </xf>
    <xf numFmtId="39" fontId="29" fillId="5" borderId="27" xfId="0" applyNumberFormat="1" applyFont="1" applyFill="1" applyBorder="1" applyAlignment="1">
      <alignment vertical="center"/>
    </xf>
    <xf numFmtId="0" fontId="4" fillId="10" borderId="31" xfId="0" applyFont="1" applyFill="1" applyBorder="1" applyAlignment="1">
      <alignment horizontal="center" vertical="center" wrapText="1"/>
    </xf>
    <xf numFmtId="39" fontId="29" fillId="10" borderId="34" xfId="0" applyNumberFormat="1" applyFont="1" applyFill="1" applyBorder="1" applyAlignment="1">
      <alignment vertical="center"/>
    </xf>
    <xf numFmtId="0" fontId="4" fillId="10" borderId="20" xfId="0" applyFont="1" applyFill="1" applyBorder="1" applyAlignment="1">
      <alignment horizontal="center" vertical="center" wrapText="1"/>
    </xf>
    <xf numFmtId="166" fontId="16" fillId="7" borderId="1" xfId="1" applyFont="1" applyFill="1" applyBorder="1" applyAlignment="1" applyProtection="1">
      <alignment vertical="center"/>
    </xf>
    <xf numFmtId="166" fontId="38" fillId="12" borderId="3" xfId="1" applyFont="1" applyFill="1" applyBorder="1" applyAlignment="1" applyProtection="1">
      <alignment vertical="center"/>
    </xf>
    <xf numFmtId="39" fontId="29" fillId="14" borderId="35" xfId="0" applyNumberFormat="1" applyFont="1" applyFill="1" applyBorder="1" applyAlignment="1">
      <alignment vertical="center"/>
    </xf>
    <xf numFmtId="0" fontId="38" fillId="16" borderId="35" xfId="0" applyFont="1" applyFill="1" applyBorder="1" applyAlignment="1">
      <alignment horizontal="center" vertical="center"/>
    </xf>
    <xf numFmtId="39" fontId="29" fillId="16" borderId="21" xfId="0" applyNumberFormat="1" applyFont="1" applyFill="1" applyBorder="1" applyAlignment="1">
      <alignment vertical="center"/>
    </xf>
    <xf numFmtId="0" fontId="36" fillId="7" borderId="5" xfId="0" applyFont="1" applyFill="1" applyBorder="1" applyAlignment="1">
      <alignment horizontal="center" vertical="center" wrapText="1"/>
    </xf>
    <xf numFmtId="0" fontId="19" fillId="7" borderId="9" xfId="0" applyFont="1" applyFill="1" applyBorder="1" applyAlignment="1">
      <alignment vertical="center"/>
    </xf>
    <xf numFmtId="0" fontId="19" fillId="7" borderId="11" xfId="0" applyFont="1" applyFill="1" applyBorder="1" applyAlignment="1">
      <alignment vertical="center"/>
    </xf>
    <xf numFmtId="37" fontId="19" fillId="7" borderId="19" xfId="0" applyNumberFormat="1" applyFont="1" applyFill="1" applyBorder="1" applyAlignment="1">
      <alignment vertical="center"/>
    </xf>
    <xf numFmtId="0" fontId="19" fillId="7" borderId="1" xfId="0" applyFont="1" applyFill="1" applyBorder="1" applyAlignment="1">
      <alignment vertical="center"/>
    </xf>
    <xf numFmtId="37" fontId="19" fillId="7" borderId="3" xfId="0" applyNumberFormat="1" applyFont="1" applyFill="1" applyBorder="1" applyAlignment="1">
      <alignment vertical="center"/>
    </xf>
    <xf numFmtId="0" fontId="19" fillId="7" borderId="10" xfId="0" applyFont="1" applyFill="1" applyBorder="1" applyAlignment="1">
      <alignment vertical="center"/>
    </xf>
    <xf numFmtId="37" fontId="19" fillId="7" borderId="10" xfId="0" applyNumberFormat="1" applyFont="1" applyFill="1" applyBorder="1" applyAlignment="1">
      <alignment vertical="center"/>
    </xf>
    <xf numFmtId="39" fontId="19" fillId="7" borderId="10" xfId="0" applyNumberFormat="1" applyFont="1" applyFill="1" applyBorder="1" applyAlignment="1">
      <alignment vertical="center"/>
    </xf>
    <xf numFmtId="37" fontId="19" fillId="7" borderId="9" xfId="0" applyNumberFormat="1" applyFont="1" applyFill="1" applyBorder="1" applyAlignment="1">
      <alignment vertical="center"/>
    </xf>
    <xf numFmtId="39" fontId="19" fillId="7" borderId="9" xfId="0" applyNumberFormat="1" applyFont="1" applyFill="1" applyBorder="1" applyAlignment="1">
      <alignment vertical="center"/>
    </xf>
    <xf numFmtId="39" fontId="38" fillId="3" borderId="1" xfId="0" applyNumberFormat="1" applyFont="1" applyFill="1" applyBorder="1" applyAlignment="1">
      <alignment vertical="center"/>
    </xf>
    <xf numFmtId="39" fontId="38" fillId="3" borderId="35" xfId="0" applyNumberFormat="1" applyFont="1" applyFill="1" applyBorder="1" applyAlignment="1">
      <alignment vertical="center"/>
    </xf>
    <xf numFmtId="0" fontId="10" fillId="3" borderId="3" xfId="0" applyFont="1" applyFill="1" applyBorder="1" applyAlignment="1">
      <alignment horizontal="center" vertical="center" wrapText="1"/>
    </xf>
    <xf numFmtId="167" fontId="15" fillId="12" borderId="1" xfId="2" applyFont="1" applyFill="1" applyBorder="1" applyAlignment="1" applyProtection="1">
      <alignment vertical="center"/>
    </xf>
    <xf numFmtId="167" fontId="15" fillId="12" borderId="2" xfId="2" applyFont="1" applyFill="1" applyBorder="1" applyAlignment="1" applyProtection="1">
      <alignment vertical="center"/>
    </xf>
    <xf numFmtId="0" fontId="10" fillId="12" borderId="3" xfId="0" applyFont="1" applyFill="1" applyBorder="1" applyAlignment="1">
      <alignment vertical="center" wrapText="1"/>
    </xf>
    <xf numFmtId="0" fontId="37" fillId="10" borderId="1" xfId="2" applyNumberFormat="1" applyFont="1" applyFill="1" applyBorder="1" applyAlignment="1" applyProtection="1">
      <alignment horizontal="right" vertical="center"/>
    </xf>
    <xf numFmtId="0" fontId="0" fillId="0" borderId="0" xfId="0" applyAlignment="1">
      <alignment vertical="center"/>
    </xf>
    <xf numFmtId="0" fontId="0" fillId="7" borderId="0" xfId="0" applyFill="1" applyAlignment="1">
      <alignment horizontal="center" vertical="center"/>
    </xf>
    <xf numFmtId="173" fontId="0" fillId="7" borderId="0" xfId="0" applyNumberFormat="1" applyFill="1" applyAlignment="1">
      <alignment horizontal="center" vertical="center"/>
    </xf>
    <xf numFmtId="0" fontId="26" fillId="7" borderId="0" xfId="0" applyFont="1" applyFill="1" applyAlignment="1">
      <alignment vertical="center"/>
    </xf>
    <xf numFmtId="0" fontId="26" fillId="0" borderId="0" xfId="0" applyFont="1" applyAlignment="1">
      <alignment vertical="center"/>
    </xf>
    <xf numFmtId="173" fontId="26" fillId="0" borderId="37" xfId="0" applyNumberFormat="1" applyFont="1" applyBorder="1" applyAlignment="1">
      <alignment horizontal="center" vertical="center"/>
    </xf>
    <xf numFmtId="173" fontId="26" fillId="0" borderId="31" xfId="0" applyNumberFormat="1" applyFont="1" applyBorder="1" applyAlignment="1">
      <alignment horizontal="center" vertical="center"/>
    </xf>
    <xf numFmtId="0" fontId="26" fillId="7" borderId="0" xfId="0" applyFont="1" applyFill="1"/>
    <xf numFmtId="0" fontId="26" fillId="0" borderId="0" xfId="0" applyFont="1"/>
    <xf numFmtId="0" fontId="26" fillId="0" borderId="29" xfId="0" applyFont="1" applyBorder="1" applyAlignment="1">
      <alignment horizontal="center" vertical="center"/>
    </xf>
    <xf numFmtId="0" fontId="26" fillId="0" borderId="37" xfId="0" applyFont="1" applyBorder="1" applyAlignment="1">
      <alignment horizontal="center" vertical="center"/>
    </xf>
    <xf numFmtId="0" fontId="26" fillId="0" borderId="31" xfId="0" applyFont="1" applyBorder="1" applyAlignment="1">
      <alignment horizontal="center" vertical="center"/>
    </xf>
    <xf numFmtId="0" fontId="45" fillId="7" borderId="0" xfId="0" applyFont="1" applyFill="1"/>
    <xf numFmtId="0" fontId="46" fillId="17" borderId="20" xfId="0" applyFont="1" applyFill="1" applyBorder="1" applyAlignment="1">
      <alignment horizontal="center" vertical="center"/>
    </xf>
    <xf numFmtId="0" fontId="45" fillId="0" borderId="0" xfId="0" applyFont="1"/>
    <xf numFmtId="0" fontId="26" fillId="7" borderId="32" xfId="0" applyFont="1" applyFill="1" applyBorder="1" applyAlignment="1">
      <alignment horizontal="center" vertical="center"/>
    </xf>
    <xf numFmtId="0" fontId="26" fillId="7" borderId="44" xfId="0" applyFont="1" applyFill="1" applyBorder="1" applyAlignment="1">
      <alignment horizontal="center" vertical="center"/>
    </xf>
    <xf numFmtId="0" fontId="26" fillId="7" borderId="0" xfId="0" applyFont="1" applyFill="1" applyAlignment="1">
      <alignment horizontal="center" vertical="center"/>
    </xf>
    <xf numFmtId="0" fontId="26" fillId="7" borderId="21" xfId="0" applyFont="1" applyFill="1" applyBorder="1" applyAlignment="1">
      <alignment horizontal="center" vertical="center"/>
    </xf>
    <xf numFmtId="0" fontId="44" fillId="18" borderId="2" xfId="0" applyFont="1" applyFill="1" applyBorder="1" applyAlignment="1">
      <alignment horizontal="center" vertical="center"/>
    </xf>
    <xf numFmtId="0" fontId="44" fillId="18" borderId="3" xfId="0" applyFont="1" applyFill="1" applyBorder="1" applyAlignment="1">
      <alignment horizontal="center" vertical="center"/>
    </xf>
    <xf numFmtId="43" fontId="44" fillId="18" borderId="1" xfId="0" applyNumberFormat="1" applyFont="1" applyFill="1" applyBorder="1" applyAlignment="1">
      <alignment horizontal="center" vertical="center"/>
    </xf>
    <xf numFmtId="43" fontId="44" fillId="18" borderId="20" xfId="0" applyNumberFormat="1" applyFont="1" applyFill="1" applyBorder="1" applyAlignment="1">
      <alignment horizontal="center" vertical="center"/>
    </xf>
    <xf numFmtId="0" fontId="4" fillId="7" borderId="0" xfId="0" applyFont="1" applyFill="1" applyAlignment="1">
      <alignment horizontal="center" vertical="center"/>
    </xf>
    <xf numFmtId="0" fontId="0" fillId="7" borderId="51" xfId="0" applyFill="1" applyBorder="1" applyAlignment="1">
      <alignment horizontal="center" vertical="center"/>
    </xf>
    <xf numFmtId="0" fontId="4" fillId="7" borderId="0" xfId="0" applyFont="1" applyFill="1" applyAlignment="1">
      <alignment horizontal="left" vertical="center"/>
    </xf>
    <xf numFmtId="0" fontId="0" fillId="7" borderId="4" xfId="0" applyFill="1" applyBorder="1" applyAlignment="1">
      <alignment horizontal="center" vertical="center"/>
    </xf>
    <xf numFmtId="0" fontId="0" fillId="7" borderId="42" xfId="0" applyFill="1" applyBorder="1" applyAlignment="1">
      <alignment horizontal="center" vertical="center"/>
    </xf>
    <xf numFmtId="167" fontId="0" fillId="7" borderId="43" xfId="2" applyFont="1" applyFill="1" applyBorder="1" applyAlignment="1">
      <alignment horizontal="center" vertical="center"/>
    </xf>
    <xf numFmtId="0" fontId="0" fillId="7" borderId="11" xfId="0" applyFill="1" applyBorder="1" applyAlignment="1">
      <alignment horizontal="center" vertical="center"/>
    </xf>
    <xf numFmtId="0" fontId="0" fillId="7" borderId="54" xfId="0" applyFill="1" applyBorder="1" applyAlignment="1">
      <alignment horizontal="center" vertical="center"/>
    </xf>
    <xf numFmtId="0" fontId="44" fillId="2" borderId="34" xfId="0" applyFont="1" applyFill="1" applyBorder="1" applyAlignment="1">
      <alignment horizontal="center" vertical="center"/>
    </xf>
    <xf numFmtId="167" fontId="44" fillId="2" borderId="20" xfId="2" applyFont="1" applyFill="1" applyBorder="1" applyAlignment="1">
      <alignment horizontal="center" vertical="center"/>
    </xf>
    <xf numFmtId="0" fontId="0" fillId="7" borderId="13" xfId="0" applyFill="1" applyBorder="1" applyAlignment="1">
      <alignment horizontal="center" vertical="center"/>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7" borderId="5" xfId="0"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49" fillId="7" borderId="0" xfId="0" applyFont="1" applyFill="1" applyAlignment="1">
      <alignment horizontal="center" vertical="center"/>
    </xf>
    <xf numFmtId="0" fontId="47" fillId="7" borderId="0" xfId="0" applyFont="1" applyFill="1" applyAlignment="1">
      <alignment horizontal="center" vertical="center"/>
    </xf>
    <xf numFmtId="0" fontId="0" fillId="7" borderId="0" xfId="0" applyFill="1" applyAlignment="1">
      <alignment horizontal="left" vertical="center"/>
    </xf>
    <xf numFmtId="0" fontId="0" fillId="7" borderId="12" xfId="0" applyFill="1" applyBorder="1" applyAlignment="1">
      <alignment horizontal="center" vertical="center"/>
    </xf>
    <xf numFmtId="0" fontId="0" fillId="7" borderId="12" xfId="0" applyFill="1" applyBorder="1" applyAlignment="1">
      <alignment horizontal="left" vertical="center"/>
    </xf>
    <xf numFmtId="0" fontId="0" fillId="7" borderId="19" xfId="0" applyFill="1" applyBorder="1" applyAlignment="1">
      <alignment horizontal="center" vertical="center"/>
    </xf>
    <xf numFmtId="0" fontId="0" fillId="7" borderId="40" xfId="0" applyFill="1" applyBorder="1" applyAlignment="1">
      <alignment horizontal="center" vertical="center"/>
    </xf>
    <xf numFmtId="0" fontId="0" fillId="7" borderId="58" xfId="0" applyFill="1" applyBorder="1" applyAlignment="1">
      <alignment horizontal="center" vertical="center"/>
    </xf>
    <xf numFmtId="167" fontId="0" fillId="7" borderId="58" xfId="2" applyFont="1" applyFill="1" applyBorder="1" applyAlignment="1">
      <alignment horizontal="center" vertical="center"/>
    </xf>
    <xf numFmtId="167" fontId="26" fillId="7" borderId="58" xfId="2" applyFont="1" applyFill="1" applyBorder="1" applyAlignment="1">
      <alignment horizontal="center" vertical="center"/>
    </xf>
    <xf numFmtId="0" fontId="0" fillId="7" borderId="59" xfId="0" applyFill="1" applyBorder="1" applyAlignment="1">
      <alignment horizontal="center" vertical="center"/>
    </xf>
    <xf numFmtId="167" fontId="0" fillId="7" borderId="36" xfId="2" applyFont="1" applyFill="1" applyBorder="1" applyAlignment="1">
      <alignment horizontal="center" vertical="center"/>
    </xf>
    <xf numFmtId="167" fontId="0" fillId="7" borderId="37" xfId="2" applyFont="1" applyFill="1" applyBorder="1" applyAlignment="1">
      <alignment horizontal="center" vertical="center"/>
    </xf>
    <xf numFmtId="167" fontId="0" fillId="15" borderId="58" xfId="2" applyFont="1" applyFill="1" applyBorder="1" applyAlignment="1">
      <alignment horizontal="center" vertical="center"/>
    </xf>
    <xf numFmtId="39" fontId="0" fillId="15" borderId="58" xfId="0" applyNumberFormat="1" applyFill="1" applyBorder="1" applyAlignment="1">
      <alignment horizontal="center" vertical="center"/>
    </xf>
    <xf numFmtId="167" fontId="44" fillId="7" borderId="52" xfId="2" applyFont="1" applyFill="1" applyBorder="1" applyAlignment="1">
      <alignment horizontal="center" vertical="center"/>
    </xf>
    <xf numFmtId="167" fontId="44" fillId="7" borderId="53" xfId="2" applyFont="1" applyFill="1" applyBorder="1" applyAlignment="1">
      <alignment horizontal="center" vertical="center"/>
    </xf>
    <xf numFmtId="0" fontId="38" fillId="19" borderId="34" xfId="0" applyFont="1" applyFill="1" applyBorder="1" applyAlignment="1">
      <alignment vertical="center"/>
    </xf>
    <xf numFmtId="0" fontId="15" fillId="19" borderId="35" xfId="0" applyFont="1" applyFill="1" applyBorder="1" applyAlignment="1">
      <alignment horizontal="center" vertical="center"/>
    </xf>
    <xf numFmtId="0" fontId="38" fillId="19" borderId="35" xfId="0" applyFont="1" applyFill="1" applyBorder="1" applyAlignment="1">
      <alignment vertical="center"/>
    </xf>
    <xf numFmtId="0" fontId="15" fillId="19" borderId="20" xfId="0" applyFont="1" applyFill="1" applyBorder="1" applyAlignment="1">
      <alignment vertical="center"/>
    </xf>
    <xf numFmtId="0" fontId="2" fillId="19" borderId="6" xfId="0" applyFont="1" applyFill="1" applyBorder="1" applyAlignment="1">
      <alignment horizontal="center" vertical="center" wrapText="1"/>
    </xf>
    <xf numFmtId="0" fontId="4" fillId="20" borderId="0" xfId="0" applyFont="1" applyFill="1" applyAlignment="1">
      <alignment horizontal="left" vertical="center"/>
    </xf>
    <xf numFmtId="0" fontId="26" fillId="20" borderId="0" xfId="0" applyFont="1" applyFill="1" applyAlignment="1">
      <alignment horizontal="center" vertical="center"/>
    </xf>
    <xf numFmtId="0" fontId="4" fillId="20" borderId="0" xfId="0" applyFont="1" applyFill="1" applyAlignment="1">
      <alignment horizontal="center" vertical="center"/>
    </xf>
    <xf numFmtId="0" fontId="44" fillId="20" borderId="0" xfId="0" applyFont="1" applyFill="1" applyAlignment="1">
      <alignment horizontal="left" vertical="center"/>
    </xf>
    <xf numFmtId="0" fontId="0" fillId="20" borderId="0" xfId="0" applyFill="1" applyAlignment="1">
      <alignment horizontal="center" vertical="center"/>
    </xf>
    <xf numFmtId="0" fontId="4" fillId="20" borderId="21" xfId="0" applyFont="1" applyFill="1" applyBorder="1" applyAlignment="1">
      <alignment horizontal="center" vertical="center"/>
    </xf>
    <xf numFmtId="0" fontId="51" fillId="7" borderId="0" xfId="0" applyFont="1" applyFill="1" applyAlignment="1">
      <alignment horizontal="center" vertical="center"/>
    </xf>
    <xf numFmtId="0" fontId="44" fillId="7" borderId="5" xfId="0" applyFont="1" applyFill="1" applyBorder="1" applyAlignment="1">
      <alignment horizontal="center" vertical="center"/>
    </xf>
    <xf numFmtId="0" fontId="52" fillId="7" borderId="0" xfId="0" applyFont="1" applyFill="1" applyAlignment="1">
      <alignment horizontal="center" vertical="center"/>
    </xf>
    <xf numFmtId="0" fontId="52" fillId="7" borderId="5" xfId="0" applyFont="1" applyFill="1" applyBorder="1" applyAlignment="1">
      <alignment horizontal="center" vertical="center"/>
    </xf>
    <xf numFmtId="0" fontId="0" fillId="2" borderId="17" xfId="0" applyFill="1" applyBorder="1" applyAlignment="1">
      <alignment vertical="center"/>
    </xf>
    <xf numFmtId="39" fontId="17" fillId="7" borderId="6" xfId="0" applyNumberFormat="1" applyFont="1" applyFill="1" applyBorder="1" applyAlignment="1">
      <alignment vertical="center"/>
    </xf>
    <xf numFmtId="39" fontId="18" fillId="7" borderId="16" xfId="0" applyNumberFormat="1" applyFont="1" applyFill="1" applyBorder="1" applyAlignment="1">
      <alignment vertical="center"/>
    </xf>
    <xf numFmtId="39" fontId="18" fillId="7" borderId="10" xfId="0" applyNumberFormat="1" applyFont="1" applyFill="1" applyBorder="1" applyAlignment="1">
      <alignment vertical="center"/>
    </xf>
    <xf numFmtId="39" fontId="18" fillId="7" borderId="9" xfId="0" applyNumberFormat="1" applyFont="1" applyFill="1" applyBorder="1" applyAlignment="1">
      <alignment vertical="center"/>
    </xf>
    <xf numFmtId="0" fontId="4" fillId="20" borderId="0" xfId="0" applyFont="1" applyFill="1" applyAlignment="1">
      <alignment vertical="center"/>
    </xf>
    <xf numFmtId="14" fontId="26" fillId="0" borderId="36" xfId="0" applyNumberFormat="1" applyFont="1" applyBorder="1" applyAlignment="1">
      <alignment horizontal="center" vertical="center"/>
    </xf>
    <xf numFmtId="0" fontId="53" fillId="7" borderId="0" xfId="0" applyFont="1" applyFill="1"/>
    <xf numFmtId="0" fontId="54" fillId="7" borderId="0" xfId="0" applyFont="1" applyFill="1"/>
    <xf numFmtId="175" fontId="15" fillId="19" borderId="35" xfId="0" applyNumberFormat="1" applyFont="1" applyFill="1" applyBorder="1" applyAlignment="1">
      <alignment horizontal="center" vertical="center"/>
    </xf>
    <xf numFmtId="0" fontId="38" fillId="19" borderId="34" xfId="0" applyFont="1" applyFill="1" applyBorder="1" applyAlignment="1">
      <alignment horizontal="center" vertical="center"/>
    </xf>
    <xf numFmtId="176" fontId="38" fillId="19" borderId="34" xfId="0" applyNumberFormat="1" applyFont="1" applyFill="1" applyBorder="1" applyAlignment="1">
      <alignment horizontal="center" vertical="center"/>
    </xf>
    <xf numFmtId="14" fontId="26" fillId="0" borderId="21" xfId="0" applyNumberFormat="1" applyFont="1" applyBorder="1" applyAlignment="1">
      <alignment horizontal="center" vertical="center"/>
    </xf>
    <xf numFmtId="2" fontId="29" fillId="2" borderId="21" xfId="0" applyNumberFormat="1" applyFont="1" applyFill="1" applyBorder="1" applyAlignment="1" applyProtection="1">
      <alignment horizontal="center" vertical="center"/>
      <protection locked="0"/>
    </xf>
    <xf numFmtId="0" fontId="17" fillId="7" borderId="0" xfId="0" applyFont="1" applyFill="1"/>
    <xf numFmtId="0" fontId="15" fillId="7" borderId="0" xfId="0" applyFont="1" applyFill="1" applyAlignment="1">
      <alignment vertical="center"/>
    </xf>
    <xf numFmtId="0" fontId="17" fillId="7" borderId="0" xfId="0" applyFont="1" applyFill="1" applyAlignment="1">
      <alignment horizontal="center"/>
    </xf>
    <xf numFmtId="0" fontId="16" fillId="7" borderId="0" xfId="0" applyFont="1" applyFill="1" applyAlignment="1">
      <alignment horizontal="center"/>
    </xf>
    <xf numFmtId="0" fontId="16" fillId="7" borderId="0" xfId="0" applyFont="1" applyFill="1"/>
    <xf numFmtId="0" fontId="23" fillId="7" borderId="0" xfId="0" quotePrefix="1" applyFont="1" applyFill="1" applyAlignment="1">
      <alignment wrapText="1"/>
    </xf>
    <xf numFmtId="0" fontId="17" fillId="7" borderId="0" xfId="0" quotePrefix="1" applyFont="1" applyFill="1" applyAlignment="1">
      <alignment horizontal="right"/>
    </xf>
    <xf numFmtId="0" fontId="36" fillId="7" borderId="0" xfId="0" applyFont="1" applyFill="1" applyAlignment="1">
      <alignment horizontal="center" vertical="center" wrapText="1"/>
    </xf>
    <xf numFmtId="0" fontId="16" fillId="7" borderId="0" xfId="0" quotePrefix="1" applyFont="1" applyFill="1"/>
    <xf numFmtId="0" fontId="16" fillId="7" borderId="0" xfId="0" quotePrefix="1" applyFont="1" applyFill="1" applyAlignment="1">
      <alignment horizontal="center"/>
    </xf>
    <xf numFmtId="0" fontId="38" fillId="7" borderId="0" xfId="0" quotePrefix="1" applyFont="1" applyFill="1" applyAlignment="1">
      <alignment horizontal="center"/>
    </xf>
    <xf numFmtId="0" fontId="15" fillId="7" borderId="0" xfId="0" applyFont="1" applyFill="1" applyAlignment="1">
      <alignment horizontal="center" vertical="center" wrapText="1"/>
    </xf>
    <xf numFmtId="0" fontId="38" fillId="7" borderId="0" xfId="0" applyFont="1" applyFill="1"/>
    <xf numFmtId="0" fontId="38" fillId="0" borderId="0" xfId="0" applyFont="1"/>
    <xf numFmtId="0" fontId="39" fillId="7" borderId="0" xfId="0" applyFont="1" applyFill="1"/>
    <xf numFmtId="0" fontId="20" fillId="7" borderId="0" xfId="0" applyFont="1" applyFill="1" applyAlignment="1">
      <alignment wrapText="1"/>
    </xf>
    <xf numFmtId="0" fontId="20" fillId="7" borderId="0" xfId="0" applyFont="1" applyFill="1"/>
    <xf numFmtId="0" fontId="15" fillId="7" borderId="0" xfId="0" applyFont="1" applyFill="1"/>
    <xf numFmtId="0" fontId="39" fillId="0" borderId="0" xfId="0" applyFont="1"/>
    <xf numFmtId="169" fontId="17" fillId="7" borderId="0" xfId="0" applyNumberFormat="1" applyFont="1" applyFill="1"/>
    <xf numFmtId="39" fontId="18" fillId="7" borderId="0" xfId="0" applyNumberFormat="1" applyFont="1" applyFill="1"/>
    <xf numFmtId="0" fontId="18" fillId="7" borderId="0" xfId="0" quotePrefix="1" applyFont="1" applyFill="1" applyAlignment="1">
      <alignment horizontal="left"/>
    </xf>
    <xf numFmtId="0" fontId="29" fillId="7" borderId="0" xfId="0" applyFont="1" applyFill="1" applyAlignment="1">
      <alignment horizontal="center"/>
    </xf>
    <xf numFmtId="0" fontId="18" fillId="7" borderId="0" xfId="0" applyFont="1" applyFill="1"/>
    <xf numFmtId="170" fontId="15" fillId="7" borderId="0" xfId="0" applyNumberFormat="1" applyFont="1" applyFill="1" applyAlignment="1">
      <alignment horizontal="center"/>
    </xf>
    <xf numFmtId="10" fontId="17" fillId="7" borderId="0" xfId="0" applyNumberFormat="1" applyFont="1" applyFill="1" applyAlignment="1">
      <alignment horizontal="center"/>
    </xf>
    <xf numFmtId="0" fontId="30" fillId="7" borderId="0" xfId="0" applyFont="1" applyFill="1"/>
    <xf numFmtId="2" fontId="18" fillId="7" borderId="0" xfId="0" applyNumberFormat="1" applyFont="1" applyFill="1"/>
    <xf numFmtId="170" fontId="18" fillId="7" borderId="0" xfId="0" applyNumberFormat="1" applyFont="1" applyFill="1"/>
    <xf numFmtId="0" fontId="17" fillId="7" borderId="0" xfId="0" applyFont="1" applyFill="1" applyAlignment="1">
      <alignment horizontal="center" wrapText="1"/>
    </xf>
    <xf numFmtId="170" fontId="17" fillId="7" borderId="0" xfId="0" applyNumberFormat="1" applyFont="1" applyFill="1"/>
    <xf numFmtId="0" fontId="20" fillId="7" borderId="0" xfId="0" applyFont="1" applyFill="1" applyAlignment="1">
      <alignment horizontal="center"/>
    </xf>
    <xf numFmtId="39" fontId="18" fillId="7" borderId="0" xfId="0" applyNumberFormat="1" applyFont="1" applyFill="1" applyAlignment="1">
      <alignment vertical="center"/>
    </xf>
    <xf numFmtId="0" fontId="19" fillId="7" borderId="0" xfId="0" quotePrefix="1" applyFont="1" applyFill="1" applyAlignment="1">
      <alignment horizontal="left"/>
    </xf>
    <xf numFmtId="0" fontId="40" fillId="7" borderId="0" xfId="0" applyFont="1" applyFill="1"/>
    <xf numFmtId="0" fontId="40" fillId="7" borderId="0" xfId="0" applyFont="1" applyFill="1" applyAlignment="1">
      <alignment horizontal="center"/>
    </xf>
    <xf numFmtId="0" fontId="16" fillId="0" borderId="0" xfId="0" applyFont="1" applyAlignment="1">
      <alignment horizontal="center"/>
    </xf>
    <xf numFmtId="170" fontId="15" fillId="7" borderId="0" xfId="0" applyNumberFormat="1" applyFont="1" applyFill="1"/>
    <xf numFmtId="0" fontId="15" fillId="7" borderId="0" xfId="0" applyFont="1" applyFill="1" applyAlignment="1">
      <alignment horizontal="center"/>
    </xf>
    <xf numFmtId="171" fontId="15" fillId="7" borderId="0" xfId="0" applyNumberFormat="1" applyFont="1" applyFill="1" applyAlignment="1">
      <alignment horizontal="center"/>
    </xf>
    <xf numFmtId="39" fontId="19" fillId="7" borderId="0" xfId="0" applyNumberFormat="1" applyFont="1" applyFill="1"/>
    <xf numFmtId="0" fontId="21" fillId="7" borderId="0" xfId="0" applyFont="1" applyFill="1"/>
    <xf numFmtId="39" fontId="22" fillId="7" borderId="67" xfId="0" applyNumberFormat="1" applyFont="1" applyFill="1" applyBorder="1"/>
    <xf numFmtId="39" fontId="22" fillId="7" borderId="0" xfId="0" applyNumberFormat="1" applyFont="1" applyFill="1"/>
    <xf numFmtId="39" fontId="18" fillId="7" borderId="67" xfId="0" applyNumberFormat="1" applyFont="1" applyFill="1" applyBorder="1"/>
    <xf numFmtId="0" fontId="17" fillId="0" borderId="0" xfId="0" applyFont="1"/>
    <xf numFmtId="0" fontId="17" fillId="7" borderId="0" xfId="0" applyFont="1" applyFill="1" applyAlignment="1">
      <alignment vertical="center"/>
    </xf>
    <xf numFmtId="39" fontId="18" fillId="7" borderId="68" xfId="0" applyNumberFormat="1" applyFont="1" applyFill="1" applyBorder="1" applyAlignment="1">
      <alignment vertical="center"/>
    </xf>
    <xf numFmtId="37" fontId="19" fillId="7" borderId="0" xfId="0" applyNumberFormat="1" applyFont="1" applyFill="1" applyAlignment="1">
      <alignment vertical="center"/>
    </xf>
    <xf numFmtId="10" fontId="17" fillId="7" borderId="0" xfId="0" applyNumberFormat="1" applyFont="1" applyFill="1" applyAlignment="1">
      <alignment horizontal="center" vertical="center"/>
    </xf>
    <xf numFmtId="171" fontId="15" fillId="7" borderId="0" xfId="0" applyNumberFormat="1" applyFont="1" applyFill="1" applyAlignment="1">
      <alignment vertical="center"/>
    </xf>
    <xf numFmtId="171" fontId="17" fillId="7" borderId="0" xfId="0" quotePrefix="1" applyNumberFormat="1" applyFont="1" applyFill="1" applyAlignment="1">
      <alignment horizontal="center" vertical="center"/>
    </xf>
    <xf numFmtId="39" fontId="29" fillId="7" borderId="0" xfId="0" applyNumberFormat="1" applyFont="1" applyFill="1" applyAlignment="1">
      <alignment vertical="center"/>
    </xf>
    <xf numFmtId="171" fontId="17" fillId="7" borderId="0" xfId="0" quotePrefix="1" applyNumberFormat="1" applyFont="1" applyFill="1" applyAlignment="1">
      <alignment horizontal="left" vertical="center"/>
    </xf>
    <xf numFmtId="0" fontId="19" fillId="7" borderId="0" xfId="0" applyFont="1" applyFill="1" applyAlignment="1">
      <alignment vertical="center"/>
    </xf>
    <xf numFmtId="39" fontId="19" fillId="7" borderId="0" xfId="0" applyNumberFormat="1" applyFont="1" applyFill="1" applyAlignment="1">
      <alignment vertical="center"/>
    </xf>
    <xf numFmtId="0" fontId="25" fillId="7" borderId="0" xfId="0" applyFont="1" applyFill="1" applyAlignment="1">
      <alignment horizontal="center"/>
    </xf>
    <xf numFmtId="39" fontId="29" fillId="7" borderId="68" xfId="0" applyNumberFormat="1" applyFont="1" applyFill="1" applyBorder="1" applyAlignment="1">
      <alignment vertical="center"/>
    </xf>
    <xf numFmtId="0" fontId="21" fillId="7" borderId="0" xfId="0" applyFont="1" applyFill="1" applyAlignment="1">
      <alignment vertical="center"/>
    </xf>
    <xf numFmtId="0" fontId="17" fillId="7" borderId="0" xfId="0" applyFont="1" applyFill="1" applyAlignment="1">
      <alignment horizontal="center" vertical="center"/>
    </xf>
    <xf numFmtId="172" fontId="17" fillId="7" borderId="0" xfId="0" applyNumberFormat="1" applyFont="1" applyFill="1" applyAlignment="1">
      <alignment vertical="center"/>
    </xf>
    <xf numFmtId="0" fontId="18" fillId="7" borderId="0" xfId="0" applyFont="1" applyFill="1" applyAlignment="1">
      <alignment vertical="center"/>
    </xf>
    <xf numFmtId="172" fontId="18" fillId="7" borderId="0" xfId="0" applyNumberFormat="1" applyFont="1" applyFill="1" applyAlignment="1">
      <alignment vertical="center"/>
    </xf>
    <xf numFmtId="0" fontId="46" fillId="17" borderId="42" xfId="0" applyFont="1" applyFill="1" applyBorder="1" applyAlignment="1">
      <alignment horizontal="center" vertical="center"/>
    </xf>
    <xf numFmtId="49" fontId="0" fillId="7" borderId="0" xfId="0" applyNumberFormat="1" applyFill="1"/>
    <xf numFmtId="43" fontId="37" fillId="10" borderId="1" xfId="2" applyNumberFormat="1" applyFont="1" applyFill="1" applyBorder="1" applyAlignment="1" applyProtection="1">
      <alignment horizontal="center" vertical="center"/>
    </xf>
    <xf numFmtId="0" fontId="35" fillId="7" borderId="71" xfId="0" applyFont="1" applyFill="1" applyBorder="1" applyAlignment="1">
      <alignment wrapText="1"/>
    </xf>
    <xf numFmtId="0" fontId="15" fillId="0" borderId="71" xfId="0" applyFont="1" applyBorder="1" applyAlignment="1">
      <alignment horizontal="center" vertical="center" wrapText="1"/>
    </xf>
    <xf numFmtId="0" fontId="15" fillId="7" borderId="71" xfId="0" applyFont="1" applyFill="1" applyBorder="1" applyAlignment="1">
      <alignment horizontal="center" vertical="center" wrapText="1"/>
    </xf>
    <xf numFmtId="0" fontId="17" fillId="7" borderId="71" xfId="0" applyFont="1" applyFill="1" applyBorder="1" applyAlignment="1">
      <alignment wrapText="1"/>
    </xf>
    <xf numFmtId="0" fontId="17" fillId="7" borderId="72" xfId="0" applyFont="1" applyFill="1" applyBorder="1" applyAlignment="1">
      <alignment horizontal="center" vertical="center" wrapText="1"/>
    </xf>
    <xf numFmtId="0" fontId="0" fillId="7" borderId="71" xfId="0" applyFill="1" applyBorder="1"/>
    <xf numFmtId="0" fontId="17" fillId="7" borderId="71" xfId="0" applyFont="1" applyFill="1" applyBorder="1" applyAlignment="1">
      <alignment horizontal="center" vertical="center" wrapText="1"/>
    </xf>
    <xf numFmtId="0" fontId="0" fillId="0" borderId="71" xfId="0" applyBorder="1"/>
    <xf numFmtId="0" fontId="17" fillId="2" borderId="71" xfId="0" applyFont="1" applyFill="1" applyBorder="1" applyAlignment="1">
      <alignment horizontal="center" vertical="center" wrapText="1"/>
    </xf>
    <xf numFmtId="0" fontId="17" fillId="0" borderId="71" xfId="0" applyFont="1" applyBorder="1" applyAlignment="1">
      <alignment horizontal="center" vertical="center" wrapText="1"/>
    </xf>
    <xf numFmtId="39" fontId="18" fillId="7" borderId="71" xfId="0" applyNumberFormat="1" applyFont="1" applyFill="1" applyBorder="1"/>
    <xf numFmtId="0" fontId="27" fillId="7" borderId="71" xfId="0" applyFont="1" applyFill="1" applyBorder="1" applyAlignment="1">
      <alignment wrapText="1"/>
    </xf>
    <xf numFmtId="0" fontId="16" fillId="7" borderId="71" xfId="0" applyFont="1" applyFill="1" applyBorder="1" applyAlignment="1">
      <alignment wrapText="1"/>
    </xf>
    <xf numFmtId="39" fontId="29" fillId="7" borderId="71" xfId="0" applyNumberFormat="1" applyFont="1" applyFill="1" applyBorder="1" applyAlignment="1">
      <alignment vertical="center"/>
    </xf>
    <xf numFmtId="39" fontId="18" fillId="7" borderId="71" xfId="0" applyNumberFormat="1" applyFont="1" applyFill="1" applyBorder="1" applyAlignment="1">
      <alignment vertical="center"/>
    </xf>
    <xf numFmtId="0" fontId="15" fillId="7" borderId="71" xfId="0" applyFont="1" applyFill="1" applyBorder="1" applyAlignment="1">
      <alignment wrapText="1"/>
    </xf>
    <xf numFmtId="39" fontId="19" fillId="7" borderId="71" xfId="0" applyNumberFormat="1" applyFont="1" applyFill="1" applyBorder="1"/>
    <xf numFmtId="0" fontId="21" fillId="7" borderId="71" xfId="0" quotePrefix="1" applyFont="1" applyFill="1" applyBorder="1" applyAlignment="1">
      <alignment wrapText="1"/>
    </xf>
    <xf numFmtId="39" fontId="18" fillId="7" borderId="49" xfId="0" applyNumberFormat="1" applyFont="1" applyFill="1" applyBorder="1"/>
    <xf numFmtId="0" fontId="17" fillId="7" borderId="71" xfId="0" quotePrefix="1" applyFont="1" applyFill="1" applyBorder="1" applyAlignment="1">
      <alignment horizontal="right" wrapText="1"/>
    </xf>
    <xf numFmtId="0" fontId="17" fillId="7" borderId="71" xfId="0" applyFont="1" applyFill="1" applyBorder="1" applyAlignment="1">
      <alignment vertical="center" wrapText="1"/>
    </xf>
    <xf numFmtId="0" fontId="0" fillId="7" borderId="71" xfId="0" applyFill="1" applyBorder="1" applyAlignment="1">
      <alignment vertical="center" wrapText="1"/>
    </xf>
    <xf numFmtId="0" fontId="25" fillId="7" borderId="71" xfId="0" applyFont="1" applyFill="1" applyBorder="1" applyAlignment="1">
      <alignment horizontal="center" wrapText="1"/>
    </xf>
    <xf numFmtId="0" fontId="17" fillId="7" borderId="71" xfId="0" quotePrefix="1" applyFont="1" applyFill="1" applyBorder="1" applyAlignment="1">
      <alignment horizontal="left" vertical="center" wrapText="1"/>
    </xf>
    <xf numFmtId="0" fontId="21" fillId="7" borderId="71" xfId="0" quotePrefix="1" applyFont="1" applyFill="1" applyBorder="1" applyAlignment="1">
      <alignment vertical="center" wrapText="1"/>
    </xf>
    <xf numFmtId="0" fontId="17" fillId="7" borderId="71" xfId="0" applyFont="1" applyFill="1" applyBorder="1" applyAlignment="1">
      <alignment horizontal="left" vertical="center" wrapText="1"/>
    </xf>
    <xf numFmtId="0" fontId="0" fillId="7" borderId="71" xfId="0" applyFill="1" applyBorder="1" applyAlignment="1">
      <alignment horizontal="center" vertical="center"/>
    </xf>
    <xf numFmtId="0" fontId="4" fillId="20" borderId="73" xfId="0" applyFont="1" applyFill="1" applyBorder="1" applyAlignment="1">
      <alignment horizontal="center" vertical="center"/>
    </xf>
    <xf numFmtId="0" fontId="26" fillId="7" borderId="74" xfId="0" applyFont="1" applyFill="1" applyBorder="1" applyAlignment="1">
      <alignment horizontal="center" vertical="center"/>
    </xf>
    <xf numFmtId="174" fontId="0" fillId="7" borderId="74" xfId="0" applyNumberFormat="1" applyFill="1" applyBorder="1" applyAlignment="1">
      <alignment horizontal="center" vertical="center"/>
    </xf>
    <xf numFmtId="0" fontId="0" fillId="7" borderId="75" xfId="0" applyFill="1" applyBorder="1" applyAlignment="1">
      <alignment horizontal="center" vertical="center"/>
    </xf>
    <xf numFmtId="167" fontId="0" fillId="7" borderId="75" xfId="2" applyFont="1" applyFill="1" applyBorder="1" applyAlignment="1">
      <alignment horizontal="center" vertical="center"/>
    </xf>
    <xf numFmtId="167" fontId="26" fillId="7" borderId="75" xfId="2" applyFont="1" applyFill="1" applyBorder="1" applyAlignment="1">
      <alignment horizontal="center" vertical="center"/>
    </xf>
    <xf numFmtId="167" fontId="0" fillId="15" borderId="75" xfId="2" applyFont="1" applyFill="1" applyBorder="1" applyAlignment="1">
      <alignment horizontal="center" vertical="center"/>
    </xf>
    <xf numFmtId="39" fontId="0" fillId="15" borderId="75" xfId="0" applyNumberFormat="1" applyFill="1" applyBorder="1" applyAlignment="1">
      <alignment horizontal="center" vertical="center"/>
    </xf>
    <xf numFmtId="177" fontId="29" fillId="2" borderId="6" xfId="2" applyNumberFormat="1" applyFont="1" applyFill="1" applyBorder="1" applyAlignment="1" applyProtection="1">
      <alignment vertical="center"/>
      <protection locked="0"/>
    </xf>
    <xf numFmtId="0" fontId="16" fillId="19" borderId="34" xfId="0" applyFont="1" applyFill="1" applyBorder="1" applyAlignment="1">
      <alignment horizontal="center" vertical="center" wrapText="1"/>
    </xf>
    <xf numFmtId="0" fontId="16" fillId="19" borderId="35" xfId="0" applyFont="1" applyFill="1" applyBorder="1" applyAlignment="1">
      <alignment horizontal="center" vertical="center" wrapText="1"/>
    </xf>
    <xf numFmtId="0" fontId="16" fillId="19" borderId="20" xfId="0" applyFont="1" applyFill="1" applyBorder="1" applyAlignment="1">
      <alignment horizontal="center" vertical="center" wrapText="1"/>
    </xf>
    <xf numFmtId="14" fontId="38" fillId="2" borderId="1" xfId="0" applyNumberFormat="1" applyFont="1" applyFill="1" applyBorder="1" applyAlignment="1" applyProtection="1">
      <alignment horizontal="center" vertical="center"/>
      <protection locked="0"/>
    </xf>
    <xf numFmtId="14" fontId="38" fillId="2" borderId="2" xfId="0" applyNumberFormat="1" applyFont="1" applyFill="1" applyBorder="1" applyAlignment="1" applyProtection="1">
      <alignment horizontal="center" vertical="center"/>
      <protection locked="0"/>
    </xf>
    <xf numFmtId="14" fontId="38" fillId="2" borderId="3" xfId="0" applyNumberFormat="1" applyFont="1" applyFill="1" applyBorder="1" applyAlignment="1" applyProtection="1">
      <alignment horizontal="center" vertical="center"/>
      <protection locked="0"/>
    </xf>
    <xf numFmtId="0" fontId="16" fillId="19" borderId="40" xfId="0" applyFont="1" applyFill="1" applyBorder="1" applyAlignment="1">
      <alignment horizontal="center" vertical="center"/>
    </xf>
    <xf numFmtId="0" fontId="16" fillId="19" borderId="41" xfId="0" applyFont="1" applyFill="1" applyBorder="1" applyAlignment="1">
      <alignment horizontal="center" vertical="center"/>
    </xf>
    <xf numFmtId="0" fontId="16" fillId="19" borderId="42" xfId="0" applyFont="1" applyFill="1" applyBorder="1" applyAlignment="1">
      <alignment horizontal="center" vertical="center"/>
    </xf>
    <xf numFmtId="0" fontId="34" fillId="2" borderId="4"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3" borderId="15" xfId="0" applyFont="1" applyFill="1" applyBorder="1" applyAlignment="1">
      <alignment horizontal="center" vertical="center"/>
    </xf>
    <xf numFmtId="0" fontId="34" fillId="3" borderId="16" xfId="0" applyFont="1" applyFill="1" applyBorder="1" applyAlignment="1">
      <alignment horizontal="center" vertical="center"/>
    </xf>
    <xf numFmtId="0" fontId="34" fillId="8" borderId="1" xfId="0" quotePrefix="1" applyFont="1" applyFill="1" applyBorder="1" applyAlignment="1">
      <alignment horizontal="center"/>
    </xf>
    <xf numFmtId="0" fontId="34" fillId="8" borderId="2" xfId="0" quotePrefix="1" applyFont="1" applyFill="1" applyBorder="1" applyAlignment="1">
      <alignment horizontal="center"/>
    </xf>
    <xf numFmtId="0" fontId="34" fillId="8" borderId="3" xfId="0" quotePrefix="1" applyFont="1" applyFill="1" applyBorder="1" applyAlignment="1">
      <alignment horizontal="center"/>
    </xf>
    <xf numFmtId="49" fontId="38" fillId="2" borderId="1" xfId="0" applyNumberFormat="1" applyFont="1" applyFill="1" applyBorder="1" applyAlignment="1" applyProtection="1">
      <alignment horizontal="center" vertical="center"/>
      <protection locked="0"/>
    </xf>
    <xf numFmtId="49" fontId="38" fillId="2" borderId="2" xfId="0" applyNumberFormat="1" applyFont="1" applyFill="1" applyBorder="1" applyAlignment="1" applyProtection="1">
      <alignment horizontal="center" vertical="center"/>
      <protection locked="0"/>
    </xf>
    <xf numFmtId="49" fontId="38" fillId="2" borderId="3" xfId="0" applyNumberFormat="1" applyFont="1" applyFill="1" applyBorder="1" applyAlignment="1" applyProtection="1">
      <alignment horizontal="center" vertical="center"/>
      <protection locked="0"/>
    </xf>
    <xf numFmtId="0" fontId="38" fillId="12" borderId="1" xfId="0" quotePrefix="1" applyFont="1" applyFill="1" applyBorder="1" applyAlignment="1">
      <alignment horizontal="center" vertical="center"/>
    </xf>
    <xf numFmtId="0" fontId="38" fillId="12" borderId="3" xfId="0" quotePrefix="1" applyFont="1" applyFill="1" applyBorder="1" applyAlignment="1">
      <alignment horizontal="center" vertical="center"/>
    </xf>
    <xf numFmtId="10" fontId="17" fillId="11" borderId="21" xfId="0" quotePrefix="1" applyNumberFormat="1" applyFont="1" applyFill="1" applyBorder="1" applyAlignment="1">
      <alignment horizontal="center" wrapText="1"/>
    </xf>
    <xf numFmtId="10" fontId="17" fillId="11" borderId="33" xfId="0" quotePrefix="1" applyNumberFormat="1" applyFont="1" applyFill="1" applyBorder="1" applyAlignment="1">
      <alignment horizontal="center" wrapText="1"/>
    </xf>
    <xf numFmtId="0" fontId="38" fillId="2" borderId="11" xfId="0" quotePrefix="1" applyFont="1" applyFill="1" applyBorder="1" applyAlignment="1" applyProtection="1">
      <alignment horizontal="center" vertical="center"/>
      <protection locked="0"/>
    </xf>
    <xf numFmtId="0" fontId="38" fillId="2" borderId="12" xfId="0" quotePrefix="1" applyFont="1" applyFill="1" applyBorder="1" applyAlignment="1" applyProtection="1">
      <alignment horizontal="center" vertical="center"/>
      <protection locked="0"/>
    </xf>
    <xf numFmtId="0" fontId="38" fillId="2" borderId="19" xfId="0" quotePrefix="1" applyFont="1" applyFill="1" applyBorder="1" applyAlignment="1" applyProtection="1">
      <alignment horizontal="center" vertical="center"/>
      <protection locked="0"/>
    </xf>
    <xf numFmtId="0" fontId="17" fillId="7" borderId="71" xfId="0" quotePrefix="1" applyFont="1" applyFill="1" applyBorder="1" applyAlignment="1">
      <alignment horizontal="right"/>
    </xf>
    <xf numFmtId="0" fontId="17" fillId="7" borderId="0" xfId="0" quotePrefix="1" applyFont="1" applyFill="1" applyAlignment="1">
      <alignment horizontal="right"/>
    </xf>
    <xf numFmtId="0" fontId="17" fillId="7" borderId="5" xfId="0" quotePrefix="1" applyFont="1" applyFill="1" applyBorder="1" applyAlignment="1">
      <alignment horizontal="right"/>
    </xf>
    <xf numFmtId="0" fontId="15" fillId="7" borderId="0" xfId="0" quotePrefix="1" applyFont="1" applyFill="1" applyAlignment="1">
      <alignment horizontal="right" vertical="center"/>
    </xf>
    <xf numFmtId="0" fontId="15" fillId="7" borderId="5" xfId="0" quotePrefix="1" applyFont="1" applyFill="1" applyBorder="1" applyAlignment="1">
      <alignment horizontal="right" vertical="center"/>
    </xf>
    <xf numFmtId="0" fontId="27" fillId="9" borderId="71" xfId="0" applyFont="1" applyFill="1" applyBorder="1" applyAlignment="1">
      <alignment horizontal="center" vertical="center"/>
    </xf>
    <xf numFmtId="0" fontId="27" fillId="9" borderId="0" xfId="0" applyFont="1" applyFill="1" applyAlignment="1">
      <alignment horizontal="center" vertical="center"/>
    </xf>
    <xf numFmtId="0" fontId="27" fillId="9" borderId="14" xfId="0" applyFont="1" applyFill="1" applyBorder="1" applyAlignment="1">
      <alignment horizontal="center" vertical="center"/>
    </xf>
    <xf numFmtId="0" fontId="41" fillId="7" borderId="71" xfId="0" applyFont="1" applyFill="1" applyBorder="1" applyAlignment="1">
      <alignment horizontal="center" vertical="top"/>
    </xf>
    <xf numFmtId="0" fontId="41" fillId="7" borderId="0" xfId="0" applyFont="1" applyFill="1" applyAlignment="1">
      <alignment horizontal="center" vertical="top"/>
    </xf>
    <xf numFmtId="0" fontId="27" fillId="12" borderId="1" xfId="0" applyFont="1" applyFill="1" applyBorder="1" applyAlignment="1">
      <alignment horizontal="center" vertical="center"/>
    </xf>
    <xf numFmtId="0" fontId="27" fillId="12" borderId="2" xfId="0" applyFont="1" applyFill="1" applyBorder="1" applyAlignment="1">
      <alignment horizontal="center" vertical="center"/>
    </xf>
    <xf numFmtId="165" fontId="38" fillId="2" borderId="1" xfId="1" applyNumberFormat="1" applyFont="1" applyFill="1" applyBorder="1" applyAlignment="1" applyProtection="1">
      <alignment horizontal="center" vertical="center"/>
      <protection locked="0"/>
    </xf>
    <xf numFmtId="165" fontId="38" fillId="2" borderId="2" xfId="1" applyNumberFormat="1" applyFont="1" applyFill="1" applyBorder="1" applyAlignment="1" applyProtection="1">
      <alignment horizontal="center" vertical="center"/>
      <protection locked="0"/>
    </xf>
    <xf numFmtId="165" fontId="38" fillId="2" borderId="3" xfId="1" applyNumberFormat="1" applyFont="1" applyFill="1" applyBorder="1" applyAlignment="1" applyProtection="1">
      <alignment horizontal="center" vertical="center"/>
      <protection locked="0"/>
    </xf>
    <xf numFmtId="168" fontId="38" fillId="2" borderId="1" xfId="0" applyNumberFormat="1" applyFont="1" applyFill="1" applyBorder="1" applyAlignment="1" applyProtection="1">
      <alignment horizontal="center" vertical="center"/>
      <protection locked="0"/>
    </xf>
    <xf numFmtId="168" fontId="38" fillId="2" borderId="2" xfId="0" applyNumberFormat="1" applyFont="1" applyFill="1" applyBorder="1" applyAlignment="1" applyProtection="1">
      <alignment horizontal="center" vertical="center"/>
      <protection locked="0"/>
    </xf>
    <xf numFmtId="168" fontId="38" fillId="2" borderId="3" xfId="0" applyNumberFormat="1" applyFont="1" applyFill="1" applyBorder="1" applyAlignment="1" applyProtection="1">
      <alignment horizontal="center" vertical="center"/>
      <protection locked="0"/>
    </xf>
    <xf numFmtId="164" fontId="37" fillId="6" borderId="1" xfId="0" applyNumberFormat="1" applyFont="1" applyFill="1" applyBorder="1" applyAlignment="1">
      <alignment horizontal="center" vertical="center"/>
    </xf>
    <xf numFmtId="164" fontId="37" fillId="6" borderId="3" xfId="0" applyNumberFormat="1" applyFont="1" applyFill="1" applyBorder="1" applyAlignment="1">
      <alignment horizontal="center" vertical="center"/>
    </xf>
    <xf numFmtId="164" fontId="38" fillId="2" borderId="1" xfId="0" applyNumberFormat="1" applyFont="1" applyFill="1" applyBorder="1" applyAlignment="1" applyProtection="1">
      <alignment horizontal="center" vertical="center"/>
      <protection locked="0"/>
    </xf>
    <xf numFmtId="164" fontId="38" fillId="2" borderId="3" xfId="0" applyNumberFormat="1" applyFont="1" applyFill="1" applyBorder="1" applyAlignment="1" applyProtection="1">
      <alignment horizontal="center" vertical="center"/>
      <protection locked="0"/>
    </xf>
    <xf numFmtId="164" fontId="37" fillId="6" borderId="11" xfId="0" applyNumberFormat="1" applyFont="1" applyFill="1" applyBorder="1" applyAlignment="1">
      <alignment horizontal="center" vertical="center"/>
    </xf>
    <xf numFmtId="164" fontId="37" fillId="6" borderId="19" xfId="0" applyNumberFormat="1" applyFont="1" applyFill="1" applyBorder="1" applyAlignment="1">
      <alignment horizontal="center" vertical="center"/>
    </xf>
    <xf numFmtId="0" fontId="38" fillId="2" borderId="1" xfId="0" applyFont="1" applyFill="1" applyBorder="1" applyAlignment="1" applyProtection="1">
      <alignment horizontal="center" vertical="center"/>
      <protection locked="0"/>
    </xf>
    <xf numFmtId="0" fontId="38" fillId="2" borderId="2"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16" fillId="4" borderId="1"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9"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27" fillId="7" borderId="71" xfId="0" applyFont="1" applyFill="1" applyBorder="1" applyAlignment="1">
      <alignment horizontal="left" wrapText="1"/>
    </xf>
    <xf numFmtId="0" fontId="27" fillId="7" borderId="0" xfId="0" applyFont="1" applyFill="1" applyAlignment="1">
      <alignment horizontal="left" wrapText="1"/>
    </xf>
    <xf numFmtId="0" fontId="43" fillId="7" borderId="71" xfId="0" quotePrefix="1" applyFont="1" applyFill="1" applyBorder="1" applyAlignment="1">
      <alignment horizontal="center" vertical="center" wrapText="1"/>
    </xf>
    <xf numFmtId="0" fontId="43" fillId="7" borderId="0" xfId="0" quotePrefix="1" applyFont="1" applyFill="1" applyAlignment="1">
      <alignment horizontal="center" vertical="center" wrapText="1"/>
    </xf>
    <xf numFmtId="0" fontId="43" fillId="7" borderId="5" xfId="0" quotePrefix="1" applyFont="1" applyFill="1" applyBorder="1" applyAlignment="1">
      <alignment horizontal="center" vertical="center" wrapText="1"/>
    </xf>
    <xf numFmtId="0" fontId="16" fillId="7" borderId="59" xfId="0" applyFont="1" applyFill="1" applyBorder="1" applyAlignment="1">
      <alignment horizontal="left" vertical="center" wrapText="1"/>
    </xf>
    <xf numFmtId="0" fontId="16" fillId="7" borderId="66" xfId="0" applyFont="1" applyFill="1" applyBorder="1" applyAlignment="1">
      <alignment horizontal="left" vertical="center" wrapText="1"/>
    </xf>
    <xf numFmtId="0" fontId="16" fillId="7" borderId="54" xfId="0" applyFont="1" applyFill="1" applyBorder="1" applyAlignment="1">
      <alignment horizontal="left" vertical="center" wrapText="1"/>
    </xf>
    <xf numFmtId="0" fontId="16" fillId="7" borderId="36" xfId="0" applyFont="1" applyFill="1" applyBorder="1" applyAlignment="1">
      <alignment horizontal="left" vertical="center" wrapText="1"/>
    </xf>
    <xf numFmtId="0" fontId="16" fillId="7" borderId="21" xfId="0" applyFont="1" applyFill="1" applyBorder="1" applyAlignment="1">
      <alignment horizontal="left" vertical="center" wrapText="1"/>
    </xf>
    <xf numFmtId="0" fontId="42" fillId="21" borderId="1" xfId="0" applyFont="1" applyFill="1" applyBorder="1" applyAlignment="1">
      <alignment horizontal="center" vertical="center" wrapText="1"/>
    </xf>
    <xf numFmtId="0" fontId="42" fillId="21" borderId="2" xfId="0" applyFont="1" applyFill="1" applyBorder="1" applyAlignment="1">
      <alignment horizontal="center" vertical="center" wrapText="1"/>
    </xf>
    <xf numFmtId="0" fontId="42" fillId="21" borderId="3" xfId="0" applyFont="1" applyFill="1" applyBorder="1" applyAlignment="1">
      <alignment horizontal="center" vertical="center" wrapText="1"/>
    </xf>
    <xf numFmtId="166" fontId="16" fillId="15" borderId="1" xfId="1" applyFont="1" applyFill="1" applyBorder="1" applyAlignment="1" applyProtection="1">
      <alignment horizontal="center" vertical="center"/>
    </xf>
    <xf numFmtId="166" fontId="16" fillId="15" borderId="3" xfId="1" applyFont="1" applyFill="1" applyBorder="1" applyAlignment="1" applyProtection="1">
      <alignment horizontal="center" vertical="center"/>
    </xf>
    <xf numFmtId="0" fontId="17" fillId="7" borderId="0" xfId="0" quotePrefix="1" applyFont="1" applyFill="1" applyAlignment="1">
      <alignment horizontal="right" vertical="center"/>
    </xf>
    <xf numFmtId="0" fontId="17" fillId="7" borderId="5" xfId="0" quotePrefix="1" applyFont="1" applyFill="1" applyBorder="1" applyAlignment="1">
      <alignment horizontal="right" vertical="center"/>
    </xf>
    <xf numFmtId="0" fontId="17" fillId="7" borderId="0" xfId="0" applyFont="1" applyFill="1" applyAlignment="1">
      <alignment horizontal="center" vertical="center" wrapText="1"/>
    </xf>
    <xf numFmtId="0" fontId="17" fillId="7" borderId="5"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19" fillId="7" borderId="71" xfId="0" applyFont="1" applyFill="1" applyBorder="1" applyAlignment="1">
      <alignment horizontal="right" vertical="center"/>
    </xf>
    <xf numFmtId="0" fontId="19" fillId="7" borderId="5" xfId="0" applyFont="1" applyFill="1" applyBorder="1" applyAlignment="1">
      <alignment horizontal="right" vertical="center"/>
    </xf>
    <xf numFmtId="0" fontId="19" fillId="7" borderId="4" xfId="0" applyFont="1" applyFill="1" applyBorder="1" applyAlignment="1">
      <alignment horizontal="right" vertical="center"/>
    </xf>
    <xf numFmtId="0" fontId="19" fillId="7" borderId="18" xfId="0" applyFont="1" applyFill="1" applyBorder="1" applyAlignment="1">
      <alignment horizontal="right" vertical="center"/>
    </xf>
    <xf numFmtId="0" fontId="10" fillId="2" borderId="13" xfId="0" applyFont="1" applyFill="1" applyBorder="1" applyAlignment="1" applyProtection="1">
      <alignment horizontal="center"/>
      <protection locked="0"/>
    </xf>
    <xf numFmtId="14" fontId="10" fillId="2" borderId="13" xfId="0" applyNumberFormat="1" applyFont="1" applyFill="1" applyBorder="1" applyAlignment="1" applyProtection="1">
      <alignment horizontal="center"/>
      <protection locked="0"/>
    </xf>
    <xf numFmtId="0" fontId="0" fillId="2" borderId="17" xfId="0" applyFill="1" applyBorder="1" applyAlignment="1" applyProtection="1">
      <alignment horizontal="center" vertical="center"/>
      <protection locked="0"/>
    </xf>
    <xf numFmtId="0" fontId="10" fillId="2" borderId="0" xfId="0" quotePrefix="1" applyFont="1" applyFill="1" applyAlignment="1" applyProtection="1">
      <alignment horizontal="center"/>
      <protection locked="0"/>
    </xf>
    <xf numFmtId="0" fontId="48" fillId="5" borderId="39" xfId="0" applyFont="1" applyFill="1" applyBorder="1" applyAlignment="1">
      <alignment horizontal="center" vertical="center" wrapText="1"/>
    </xf>
    <xf numFmtId="0" fontId="48" fillId="5" borderId="37" xfId="0" applyFont="1" applyFill="1" applyBorder="1" applyAlignment="1">
      <alignment horizontal="center" vertical="center" wrapText="1"/>
    </xf>
    <xf numFmtId="0" fontId="48" fillId="5" borderId="45" xfId="0" applyFont="1" applyFill="1" applyBorder="1" applyAlignment="1">
      <alignment horizontal="center" vertical="center" wrapText="1"/>
    </xf>
    <xf numFmtId="0" fontId="48" fillId="5" borderId="57" xfId="0" applyFont="1" applyFill="1" applyBorder="1" applyAlignment="1">
      <alignment horizontal="center" vertical="center" wrapText="1"/>
    </xf>
    <xf numFmtId="0" fontId="44" fillId="7" borderId="29" xfId="0" applyFont="1" applyFill="1" applyBorder="1" applyAlignment="1">
      <alignment horizontal="center" vertical="center"/>
    </xf>
    <xf numFmtId="0" fontId="44" fillId="7" borderId="31" xfId="0" applyFont="1" applyFill="1" applyBorder="1" applyAlignment="1">
      <alignment horizontal="center" vertical="center"/>
    </xf>
    <xf numFmtId="0" fontId="4" fillId="20" borderId="74" xfId="0" applyFont="1" applyFill="1" applyBorder="1" applyAlignment="1">
      <alignment horizontal="center" vertical="center"/>
    </xf>
    <xf numFmtId="0" fontId="4" fillId="20" borderId="50" xfId="0" applyFont="1" applyFill="1" applyBorder="1" applyAlignment="1">
      <alignment horizontal="center" vertical="center"/>
    </xf>
    <xf numFmtId="0" fontId="26" fillId="7" borderId="21" xfId="0" applyFont="1" applyFill="1" applyBorder="1" applyAlignment="1">
      <alignment horizontal="center" vertical="center"/>
    </xf>
    <xf numFmtId="174" fontId="0" fillId="7" borderId="21" xfId="0" applyNumberFormat="1" applyFill="1" applyBorder="1" applyAlignment="1">
      <alignment horizontal="center" vertical="center"/>
    </xf>
    <xf numFmtId="0" fontId="44" fillId="7" borderId="28" xfId="0" applyFont="1" applyFill="1" applyBorder="1" applyAlignment="1">
      <alignment horizontal="center" vertical="center"/>
    </xf>
    <xf numFmtId="0" fontId="44" fillId="7" borderId="30" xfId="0" applyFont="1" applyFill="1" applyBorder="1" applyAlignment="1">
      <alignment horizontal="center" vertical="center"/>
    </xf>
    <xf numFmtId="0" fontId="50" fillId="20" borderId="43" xfId="0" applyFont="1" applyFill="1" applyBorder="1" applyAlignment="1">
      <alignment horizontal="center" vertical="center"/>
    </xf>
    <xf numFmtId="0" fontId="50" fillId="20" borderId="0" xfId="0" applyFont="1" applyFill="1" applyAlignment="1">
      <alignment horizontal="center" vertical="center"/>
    </xf>
    <xf numFmtId="0" fontId="50" fillId="20" borderId="5" xfId="0" applyFont="1" applyFill="1" applyBorder="1" applyAlignment="1">
      <alignment horizontal="center" vertical="center"/>
    </xf>
    <xf numFmtId="0" fontId="44" fillId="18" borderId="1" xfId="0" applyFont="1" applyFill="1" applyBorder="1" applyAlignment="1">
      <alignment horizontal="center" vertical="center"/>
    </xf>
    <xf numFmtId="0" fontId="44" fillId="18" borderId="2" xfId="0" applyFont="1" applyFill="1" applyBorder="1" applyAlignment="1">
      <alignment horizontal="center" vertical="center"/>
    </xf>
    <xf numFmtId="0" fontId="44" fillId="18" borderId="3" xfId="0" applyFont="1" applyFill="1" applyBorder="1" applyAlignment="1">
      <alignment horizontal="center" vertical="center"/>
    </xf>
    <xf numFmtId="0" fontId="0" fillId="7" borderId="0" xfId="0" applyFill="1" applyAlignment="1">
      <alignment horizontal="center" vertical="center"/>
    </xf>
    <xf numFmtId="39" fontId="0" fillId="7" borderId="0" xfId="0" applyNumberFormat="1" applyFill="1" applyAlignment="1">
      <alignment horizontal="center" vertical="center"/>
    </xf>
    <xf numFmtId="0" fontId="52" fillId="7" borderId="43" xfId="0" applyFont="1" applyFill="1" applyBorder="1" applyAlignment="1">
      <alignment horizontal="center" vertical="center"/>
    </xf>
    <xf numFmtId="0" fontId="52" fillId="7" borderId="5" xfId="0" applyFont="1" applyFill="1" applyBorder="1" applyAlignment="1">
      <alignment horizontal="center" vertical="center"/>
    </xf>
    <xf numFmtId="14" fontId="26" fillId="7" borderId="21" xfId="0" applyNumberFormat="1" applyFont="1" applyFill="1" applyBorder="1" applyAlignment="1">
      <alignment horizontal="center" vertical="center"/>
    </xf>
    <xf numFmtId="14" fontId="26" fillId="7" borderId="33" xfId="0" applyNumberFormat="1" applyFont="1" applyFill="1" applyBorder="1" applyAlignment="1">
      <alignment horizontal="center" vertical="center"/>
    </xf>
    <xf numFmtId="14" fontId="26" fillId="7" borderId="39" xfId="0" applyNumberFormat="1" applyFont="1" applyFill="1" applyBorder="1" applyAlignment="1">
      <alignment horizontal="center" vertical="center"/>
    </xf>
    <xf numFmtId="49" fontId="26" fillId="7" borderId="32" xfId="0" applyNumberFormat="1" applyFont="1" applyFill="1" applyBorder="1" applyAlignment="1">
      <alignment horizontal="center" vertical="center"/>
    </xf>
    <xf numFmtId="0" fontId="26" fillId="7" borderId="39" xfId="0" applyFont="1" applyFill="1" applyBorder="1" applyAlignment="1">
      <alignment horizontal="center" vertical="center"/>
    </xf>
    <xf numFmtId="0" fontId="26" fillId="7" borderId="33" xfId="0" applyFont="1" applyFill="1" applyBorder="1" applyAlignment="1">
      <alignment horizontal="center" vertical="center"/>
    </xf>
    <xf numFmtId="0" fontId="26" fillId="7" borderId="32" xfId="0" applyFont="1" applyFill="1" applyBorder="1" applyAlignment="1">
      <alignment horizontal="center" vertical="center"/>
    </xf>
    <xf numFmtId="167" fontId="52" fillId="15" borderId="60" xfId="2" applyFont="1" applyFill="1" applyBorder="1" applyAlignment="1">
      <alignment horizontal="center" vertical="center" wrapText="1"/>
    </xf>
    <xf numFmtId="167" fontId="52" fillId="15" borderId="61" xfId="2" applyFont="1" applyFill="1" applyBorder="1" applyAlignment="1">
      <alignment horizontal="center" vertical="center" wrapText="1"/>
    </xf>
    <xf numFmtId="167" fontId="52" fillId="15" borderId="43" xfId="2" applyFont="1" applyFill="1" applyBorder="1" applyAlignment="1">
      <alignment horizontal="center" vertical="center" wrapText="1"/>
    </xf>
    <xf numFmtId="167" fontId="52" fillId="15" borderId="5" xfId="2" applyFont="1" applyFill="1" applyBorder="1" applyAlignment="1">
      <alignment horizontal="center" vertical="center" wrapText="1"/>
    </xf>
    <xf numFmtId="167" fontId="52" fillId="15" borderId="62" xfId="2" applyFont="1" applyFill="1" applyBorder="1" applyAlignment="1">
      <alignment horizontal="center" vertical="center" wrapText="1"/>
    </xf>
    <xf numFmtId="167" fontId="52" fillId="15" borderId="63" xfId="2" applyFont="1" applyFill="1" applyBorder="1" applyAlignment="1">
      <alignment horizontal="center" vertical="center" wrapText="1"/>
    </xf>
    <xf numFmtId="167" fontId="0" fillId="7" borderId="0" xfId="2" applyFont="1" applyFill="1" applyBorder="1" applyAlignment="1">
      <alignment horizontal="center" vertical="center"/>
    </xf>
    <xf numFmtId="0" fontId="52" fillId="7" borderId="25" xfId="0" applyFont="1" applyFill="1" applyBorder="1" applyAlignment="1">
      <alignment horizontal="center" vertical="center" wrapText="1"/>
    </xf>
    <xf numFmtId="0" fontId="52" fillId="7" borderId="22" xfId="0" applyFont="1" applyFill="1" applyBorder="1" applyAlignment="1">
      <alignment horizontal="center" vertical="center" wrapText="1"/>
    </xf>
    <xf numFmtId="0" fontId="52" fillId="7" borderId="25" xfId="0" applyFont="1" applyFill="1" applyBorder="1" applyAlignment="1">
      <alignment horizontal="center" vertical="center"/>
    </xf>
    <xf numFmtId="0" fontId="52" fillId="7" borderId="22" xfId="0" applyFont="1" applyFill="1" applyBorder="1" applyAlignment="1">
      <alignment horizontal="center" vertical="center"/>
    </xf>
    <xf numFmtId="167" fontId="44" fillId="2" borderId="17" xfId="2" applyFont="1" applyFill="1" applyBorder="1" applyAlignment="1">
      <alignment horizontal="center" vertical="center"/>
    </xf>
    <xf numFmtId="14" fontId="26" fillId="0" borderId="36" xfId="0" applyNumberFormat="1" applyFont="1" applyBorder="1" applyAlignment="1">
      <alignment horizontal="center" vertical="center"/>
    </xf>
    <xf numFmtId="14" fontId="26" fillId="0" borderId="21" xfId="0" applyNumberFormat="1" applyFont="1" applyBorder="1" applyAlignment="1">
      <alignment horizontal="center" vertical="center"/>
    </xf>
    <xf numFmtId="0" fontId="26" fillId="0" borderId="21" xfId="0" applyFont="1" applyBorder="1" applyAlignment="1">
      <alignment horizontal="center" vertical="center"/>
    </xf>
    <xf numFmtId="0" fontId="26" fillId="7" borderId="0" xfId="0" applyFont="1" applyFill="1" applyAlignment="1">
      <alignment horizontal="left" vertical="center" wrapText="1"/>
    </xf>
    <xf numFmtId="14" fontId="26" fillId="0" borderId="26" xfId="0" applyNumberFormat="1" applyFont="1" applyBorder="1" applyAlignment="1">
      <alignment horizontal="center" vertical="center"/>
    </xf>
    <xf numFmtId="0" fontId="26" fillId="0" borderId="65" xfId="0" applyFont="1" applyBorder="1" applyAlignment="1">
      <alignment horizontal="center" vertical="center"/>
    </xf>
    <xf numFmtId="0" fontId="26" fillId="0" borderId="48" xfId="0" applyFont="1" applyBorder="1" applyAlignment="1">
      <alignment horizontal="center" vertical="center"/>
    </xf>
    <xf numFmtId="0" fontId="9" fillId="20" borderId="1" xfId="0" applyFont="1" applyFill="1" applyBorder="1" applyAlignment="1">
      <alignment horizontal="center" vertical="center"/>
    </xf>
    <xf numFmtId="0" fontId="9" fillId="20" borderId="2" xfId="0" applyFont="1" applyFill="1" applyBorder="1" applyAlignment="1">
      <alignment horizontal="center" vertical="center"/>
    </xf>
    <xf numFmtId="0" fontId="9" fillId="20" borderId="3" xfId="0" applyFont="1" applyFill="1" applyBorder="1" applyAlignment="1">
      <alignment horizontal="center" vertical="center"/>
    </xf>
    <xf numFmtId="0" fontId="46" fillId="17" borderId="1" xfId="0" applyFont="1" applyFill="1" applyBorder="1" applyAlignment="1">
      <alignment horizontal="center" vertical="center"/>
    </xf>
    <xf numFmtId="0" fontId="46" fillId="17" borderId="2" xfId="0" applyFont="1" applyFill="1" applyBorder="1" applyAlignment="1">
      <alignment horizontal="center" vertical="center"/>
    </xf>
    <xf numFmtId="0" fontId="46" fillId="17" borderId="46" xfId="0" applyFont="1" applyFill="1" applyBorder="1" applyAlignment="1">
      <alignment horizontal="center" vertical="center"/>
    </xf>
    <xf numFmtId="0" fontId="46" fillId="17" borderId="4" xfId="0" applyFont="1" applyFill="1" applyBorder="1" applyAlignment="1">
      <alignment horizontal="center" vertical="center"/>
    </xf>
    <xf numFmtId="0" fontId="46" fillId="17" borderId="70" xfId="0" applyFont="1" applyFill="1" applyBorder="1" applyAlignment="1">
      <alignment horizontal="center" vertical="center"/>
    </xf>
    <xf numFmtId="14" fontId="26" fillId="0" borderId="30" xfId="0" applyNumberFormat="1" applyFont="1" applyBorder="1" applyAlignment="1">
      <alignment horizontal="center" vertical="center"/>
    </xf>
    <xf numFmtId="14" fontId="26" fillId="0" borderId="27" xfId="0" applyNumberFormat="1" applyFont="1" applyBorder="1" applyAlignment="1">
      <alignment horizontal="center" vertical="center"/>
    </xf>
    <xf numFmtId="0" fontId="46" fillId="17" borderId="69" xfId="0" applyFont="1" applyFill="1" applyBorder="1" applyAlignment="1">
      <alignment horizontal="center" vertical="center"/>
    </xf>
    <xf numFmtId="0" fontId="26" fillId="0" borderId="27" xfId="0" applyFont="1" applyBorder="1" applyAlignment="1">
      <alignment horizontal="center" vertical="center"/>
    </xf>
    <xf numFmtId="14" fontId="26" fillId="0" borderId="23" xfId="0" applyNumberFormat="1" applyFont="1" applyBorder="1" applyAlignment="1">
      <alignment horizontal="center" vertical="center"/>
    </xf>
    <xf numFmtId="0" fontId="26" fillId="0" borderId="64" xfId="0" applyFont="1" applyBorder="1" applyAlignment="1">
      <alignment horizontal="center" vertical="center"/>
    </xf>
    <xf numFmtId="0" fontId="26" fillId="0" borderId="47" xfId="0" applyFont="1" applyBorder="1" applyAlignment="1">
      <alignment horizontal="center" vertical="center"/>
    </xf>
  </cellXfs>
  <cellStyles count="5">
    <cellStyle name="Comma" xfId="2" builtinId="3"/>
    <cellStyle name="Currency" xfId="1" builtinId="4"/>
    <cellStyle name="Currency 2" xfId="4" xr:uid="{00000000-0005-0000-0000-000002000000}"/>
    <cellStyle name="Normal" xfId="0" builtinId="0"/>
    <cellStyle name="Normal 2" xfId="3" xr:uid="{00000000-0005-0000-0000-000004000000}"/>
  </cellStyles>
  <dxfs count="2">
    <dxf>
      <fill>
        <patternFill>
          <bgColor rgb="FFFF0000"/>
        </patternFill>
      </fill>
    </dxf>
    <dxf>
      <fill>
        <patternFill>
          <bgColor rgb="FFFF0000"/>
        </patternFill>
      </fill>
    </dxf>
  </dxfs>
  <tableStyles count="0" defaultTableStyle="TableStyleMedium2" defaultPivotStyle="PivotStyleLight16"/>
  <colors>
    <mruColors>
      <color rgb="FFA4D76B"/>
      <color rgb="FFB29FC9"/>
      <color rgb="FFFF9933"/>
      <color rgb="FF9378B4"/>
      <color rgb="FFFF5050"/>
      <color rgb="FFFF7C80"/>
      <color rgb="FF33CC33"/>
      <color rgb="FF00CC99"/>
      <color rgb="FF00CC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13"/>
  <sheetViews>
    <sheetView tabSelected="1" zoomScale="55" zoomScaleNormal="55" workbookViewId="0">
      <selection activeCell="C5" sqref="C5:G5"/>
    </sheetView>
  </sheetViews>
  <sheetFormatPr defaultColWidth="13.42578125" defaultRowHeight="18.75" x14ac:dyDescent="0.3"/>
  <cols>
    <col min="1" max="1" width="3.140625" style="7" customWidth="1"/>
    <col min="2" max="2" width="26.85546875" style="7" customWidth="1"/>
    <col min="3" max="3" width="10.5703125" customWidth="1"/>
    <col min="4" max="4" width="17.7109375" customWidth="1"/>
    <col min="5" max="5" width="24.42578125" customWidth="1"/>
    <col min="6" max="6" width="15.28515625" customWidth="1"/>
    <col min="7" max="7" width="13.85546875" customWidth="1"/>
    <col min="8" max="8" width="18.7109375" customWidth="1"/>
    <col min="9" max="9" width="14.85546875" customWidth="1"/>
    <col min="10" max="10" width="23.7109375" customWidth="1"/>
    <col min="11" max="11" width="22.7109375" customWidth="1"/>
    <col min="12" max="12" width="26.28515625" customWidth="1"/>
    <col min="13" max="13" width="26.85546875" style="2" customWidth="1"/>
    <col min="14" max="14" width="1.7109375" style="6" customWidth="1"/>
    <col min="15" max="15" width="8.140625" style="6" customWidth="1"/>
    <col min="16" max="55" width="13.42578125" style="6"/>
    <col min="96" max="96" width="17.7109375" customWidth="1"/>
    <col min="97" max="97" width="11.42578125" customWidth="1"/>
    <col min="98" max="98" width="44.7109375" customWidth="1"/>
    <col min="99" max="99" width="17.7109375" customWidth="1"/>
    <col min="100" max="100" width="13.85546875" customWidth="1"/>
    <col min="101" max="101" width="12" bestFit="1" customWidth="1"/>
    <col min="102" max="102" width="8.140625" customWidth="1"/>
    <col min="103" max="103" width="22.7109375" customWidth="1"/>
    <col min="104" max="104" width="14.28515625" bestFit="1" customWidth="1"/>
    <col min="105" max="105" width="20.42578125" customWidth="1"/>
    <col min="106" max="106" width="22.85546875" bestFit="1" customWidth="1"/>
    <col min="107" max="107" width="19.42578125" bestFit="1" customWidth="1"/>
    <col min="108" max="108" width="12" bestFit="1" customWidth="1"/>
    <col min="352" max="352" width="17.7109375" customWidth="1"/>
    <col min="353" max="353" width="11.42578125" customWidth="1"/>
    <col min="354" max="354" width="44.7109375" customWidth="1"/>
    <col min="355" max="355" width="17.7109375" customWidth="1"/>
    <col min="356" max="356" width="13.85546875" customWidth="1"/>
    <col min="357" max="357" width="12" bestFit="1" customWidth="1"/>
    <col min="358" max="358" width="8.140625" customWidth="1"/>
    <col min="359" max="359" width="22.7109375" customWidth="1"/>
    <col min="360" max="360" width="14.28515625" bestFit="1" customWidth="1"/>
    <col min="361" max="361" width="20.42578125" customWidth="1"/>
    <col min="362" max="362" width="22.85546875" bestFit="1" customWidth="1"/>
    <col min="363" max="363" width="19.42578125" bestFit="1" customWidth="1"/>
    <col min="364" max="364" width="12" bestFit="1" customWidth="1"/>
    <col min="608" max="608" width="17.7109375" customWidth="1"/>
    <col min="609" max="609" width="11.42578125" customWidth="1"/>
    <col min="610" max="610" width="44.7109375" customWidth="1"/>
    <col min="611" max="611" width="17.7109375" customWidth="1"/>
    <col min="612" max="612" width="13.85546875" customWidth="1"/>
    <col min="613" max="613" width="12" bestFit="1" customWidth="1"/>
    <col min="614" max="614" width="8.140625" customWidth="1"/>
    <col min="615" max="615" width="22.7109375" customWidth="1"/>
    <col min="616" max="616" width="14.28515625" bestFit="1" customWidth="1"/>
    <col min="617" max="617" width="20.42578125" customWidth="1"/>
    <col min="618" max="618" width="22.85546875" bestFit="1" customWidth="1"/>
    <col min="619" max="619" width="19.42578125" bestFit="1" customWidth="1"/>
    <col min="620" max="620" width="12" bestFit="1" customWidth="1"/>
    <col min="864" max="864" width="17.7109375" customWidth="1"/>
    <col min="865" max="865" width="11.42578125" customWidth="1"/>
    <col min="866" max="866" width="44.7109375" customWidth="1"/>
    <col min="867" max="867" width="17.7109375" customWidth="1"/>
    <col min="868" max="868" width="13.85546875" customWidth="1"/>
    <col min="869" max="869" width="12" bestFit="1" customWidth="1"/>
    <col min="870" max="870" width="8.140625" customWidth="1"/>
    <col min="871" max="871" width="22.7109375" customWidth="1"/>
    <col min="872" max="872" width="14.28515625" bestFit="1" customWidth="1"/>
    <col min="873" max="873" width="20.42578125" customWidth="1"/>
    <col min="874" max="874" width="22.85546875" bestFit="1" customWidth="1"/>
    <col min="875" max="875" width="19.42578125" bestFit="1" customWidth="1"/>
    <col min="876" max="876" width="12" bestFit="1" customWidth="1"/>
    <col min="1120" max="1120" width="17.7109375" customWidth="1"/>
    <col min="1121" max="1121" width="11.42578125" customWidth="1"/>
    <col min="1122" max="1122" width="44.7109375" customWidth="1"/>
    <col min="1123" max="1123" width="17.7109375" customWidth="1"/>
    <col min="1124" max="1124" width="13.85546875" customWidth="1"/>
    <col min="1125" max="1125" width="12" bestFit="1" customWidth="1"/>
    <col min="1126" max="1126" width="8.140625" customWidth="1"/>
    <col min="1127" max="1127" width="22.7109375" customWidth="1"/>
    <col min="1128" max="1128" width="14.28515625" bestFit="1" customWidth="1"/>
    <col min="1129" max="1129" width="20.42578125" customWidth="1"/>
    <col min="1130" max="1130" width="22.85546875" bestFit="1" customWidth="1"/>
    <col min="1131" max="1131" width="19.42578125" bestFit="1" customWidth="1"/>
    <col min="1132" max="1132" width="12" bestFit="1" customWidth="1"/>
    <col min="1376" max="1376" width="17.7109375" customWidth="1"/>
    <col min="1377" max="1377" width="11.42578125" customWidth="1"/>
    <col min="1378" max="1378" width="44.7109375" customWidth="1"/>
    <col min="1379" max="1379" width="17.7109375" customWidth="1"/>
    <col min="1380" max="1380" width="13.85546875" customWidth="1"/>
    <col min="1381" max="1381" width="12" bestFit="1" customWidth="1"/>
    <col min="1382" max="1382" width="8.140625" customWidth="1"/>
    <col min="1383" max="1383" width="22.7109375" customWidth="1"/>
    <col min="1384" max="1384" width="14.28515625" bestFit="1" customWidth="1"/>
    <col min="1385" max="1385" width="20.42578125" customWidth="1"/>
    <col min="1386" max="1386" width="22.85546875" bestFit="1" customWidth="1"/>
    <col min="1387" max="1387" width="19.42578125" bestFit="1" customWidth="1"/>
    <col min="1388" max="1388" width="12" bestFit="1" customWidth="1"/>
    <col min="1632" max="1632" width="17.7109375" customWidth="1"/>
    <col min="1633" max="1633" width="11.42578125" customWidth="1"/>
    <col min="1634" max="1634" width="44.7109375" customWidth="1"/>
    <col min="1635" max="1635" width="17.7109375" customWidth="1"/>
    <col min="1636" max="1636" width="13.85546875" customWidth="1"/>
    <col min="1637" max="1637" width="12" bestFit="1" customWidth="1"/>
    <col min="1638" max="1638" width="8.140625" customWidth="1"/>
    <col min="1639" max="1639" width="22.7109375" customWidth="1"/>
    <col min="1640" max="1640" width="14.28515625" bestFit="1" customWidth="1"/>
    <col min="1641" max="1641" width="20.42578125" customWidth="1"/>
    <col min="1642" max="1642" width="22.85546875" bestFit="1" customWidth="1"/>
    <col min="1643" max="1643" width="19.42578125" bestFit="1" customWidth="1"/>
    <col min="1644" max="1644" width="12" bestFit="1" customWidth="1"/>
    <col min="1888" max="1888" width="17.7109375" customWidth="1"/>
    <col min="1889" max="1889" width="11.42578125" customWidth="1"/>
    <col min="1890" max="1890" width="44.7109375" customWidth="1"/>
    <col min="1891" max="1891" width="17.7109375" customWidth="1"/>
    <col min="1892" max="1892" width="13.85546875" customWidth="1"/>
    <col min="1893" max="1893" width="12" bestFit="1" customWidth="1"/>
    <col min="1894" max="1894" width="8.140625" customWidth="1"/>
    <col min="1895" max="1895" width="22.7109375" customWidth="1"/>
    <col min="1896" max="1896" width="14.28515625" bestFit="1" customWidth="1"/>
    <col min="1897" max="1897" width="20.42578125" customWidth="1"/>
    <col min="1898" max="1898" width="22.85546875" bestFit="1" customWidth="1"/>
    <col min="1899" max="1899" width="19.42578125" bestFit="1" customWidth="1"/>
    <col min="1900" max="1900" width="12" bestFit="1" customWidth="1"/>
    <col min="2144" max="2144" width="17.7109375" customWidth="1"/>
    <col min="2145" max="2145" width="11.42578125" customWidth="1"/>
    <col min="2146" max="2146" width="44.7109375" customWidth="1"/>
    <col min="2147" max="2147" width="17.7109375" customWidth="1"/>
    <col min="2148" max="2148" width="13.85546875" customWidth="1"/>
    <col min="2149" max="2149" width="12" bestFit="1" customWidth="1"/>
    <col min="2150" max="2150" width="8.140625" customWidth="1"/>
    <col min="2151" max="2151" width="22.7109375" customWidth="1"/>
    <col min="2152" max="2152" width="14.28515625" bestFit="1" customWidth="1"/>
    <col min="2153" max="2153" width="20.42578125" customWidth="1"/>
    <col min="2154" max="2154" width="22.85546875" bestFit="1" customWidth="1"/>
    <col min="2155" max="2155" width="19.42578125" bestFit="1" customWidth="1"/>
    <col min="2156" max="2156" width="12" bestFit="1" customWidth="1"/>
    <col min="2400" max="2400" width="17.7109375" customWidth="1"/>
    <col min="2401" max="2401" width="11.42578125" customWidth="1"/>
    <col min="2402" max="2402" width="44.7109375" customWidth="1"/>
    <col min="2403" max="2403" width="17.7109375" customWidth="1"/>
    <col min="2404" max="2404" width="13.85546875" customWidth="1"/>
    <col min="2405" max="2405" width="12" bestFit="1" customWidth="1"/>
    <col min="2406" max="2406" width="8.140625" customWidth="1"/>
    <col min="2407" max="2407" width="22.7109375" customWidth="1"/>
    <col min="2408" max="2408" width="14.28515625" bestFit="1" customWidth="1"/>
    <col min="2409" max="2409" width="20.42578125" customWidth="1"/>
    <col min="2410" max="2410" width="22.85546875" bestFit="1" customWidth="1"/>
    <col min="2411" max="2411" width="19.42578125" bestFit="1" customWidth="1"/>
    <col min="2412" max="2412" width="12" bestFit="1" customWidth="1"/>
    <col min="2656" max="2656" width="17.7109375" customWidth="1"/>
    <col min="2657" max="2657" width="11.42578125" customWidth="1"/>
    <col min="2658" max="2658" width="44.7109375" customWidth="1"/>
    <col min="2659" max="2659" width="17.7109375" customWidth="1"/>
    <col min="2660" max="2660" width="13.85546875" customWidth="1"/>
    <col min="2661" max="2661" width="12" bestFit="1" customWidth="1"/>
    <col min="2662" max="2662" width="8.140625" customWidth="1"/>
    <col min="2663" max="2663" width="22.7109375" customWidth="1"/>
    <col min="2664" max="2664" width="14.28515625" bestFit="1" customWidth="1"/>
    <col min="2665" max="2665" width="20.42578125" customWidth="1"/>
    <col min="2666" max="2666" width="22.85546875" bestFit="1" customWidth="1"/>
    <col min="2667" max="2667" width="19.42578125" bestFit="1" customWidth="1"/>
    <col min="2668" max="2668" width="12" bestFit="1" customWidth="1"/>
    <col min="2912" max="2912" width="17.7109375" customWidth="1"/>
    <col min="2913" max="2913" width="11.42578125" customWidth="1"/>
    <col min="2914" max="2914" width="44.7109375" customWidth="1"/>
    <col min="2915" max="2915" width="17.7109375" customWidth="1"/>
    <col min="2916" max="2916" width="13.85546875" customWidth="1"/>
    <col min="2917" max="2917" width="12" bestFit="1" customWidth="1"/>
    <col min="2918" max="2918" width="8.140625" customWidth="1"/>
    <col min="2919" max="2919" width="22.7109375" customWidth="1"/>
    <col min="2920" max="2920" width="14.28515625" bestFit="1" customWidth="1"/>
    <col min="2921" max="2921" width="20.42578125" customWidth="1"/>
    <col min="2922" max="2922" width="22.85546875" bestFit="1" customWidth="1"/>
    <col min="2923" max="2923" width="19.42578125" bestFit="1" customWidth="1"/>
    <col min="2924" max="2924" width="12" bestFit="1" customWidth="1"/>
    <col min="3168" max="3168" width="17.7109375" customWidth="1"/>
    <col min="3169" max="3169" width="11.42578125" customWidth="1"/>
    <col min="3170" max="3170" width="44.7109375" customWidth="1"/>
    <col min="3171" max="3171" width="17.7109375" customWidth="1"/>
    <col min="3172" max="3172" width="13.85546875" customWidth="1"/>
    <col min="3173" max="3173" width="12" bestFit="1" customWidth="1"/>
    <col min="3174" max="3174" width="8.140625" customWidth="1"/>
    <col min="3175" max="3175" width="22.7109375" customWidth="1"/>
    <col min="3176" max="3176" width="14.28515625" bestFit="1" customWidth="1"/>
    <col min="3177" max="3177" width="20.42578125" customWidth="1"/>
    <col min="3178" max="3178" width="22.85546875" bestFit="1" customWidth="1"/>
    <col min="3179" max="3179" width="19.42578125" bestFit="1" customWidth="1"/>
    <col min="3180" max="3180" width="12" bestFit="1" customWidth="1"/>
    <col min="3424" max="3424" width="17.7109375" customWidth="1"/>
    <col min="3425" max="3425" width="11.42578125" customWidth="1"/>
    <col min="3426" max="3426" width="44.7109375" customWidth="1"/>
    <col min="3427" max="3427" width="17.7109375" customWidth="1"/>
    <col min="3428" max="3428" width="13.85546875" customWidth="1"/>
    <col min="3429" max="3429" width="12" bestFit="1" customWidth="1"/>
    <col min="3430" max="3430" width="8.140625" customWidth="1"/>
    <col min="3431" max="3431" width="22.7109375" customWidth="1"/>
    <col min="3432" max="3432" width="14.28515625" bestFit="1" customWidth="1"/>
    <col min="3433" max="3433" width="20.42578125" customWidth="1"/>
    <col min="3434" max="3434" width="22.85546875" bestFit="1" customWidth="1"/>
    <col min="3435" max="3435" width="19.42578125" bestFit="1" customWidth="1"/>
    <col min="3436" max="3436" width="12" bestFit="1" customWidth="1"/>
    <col min="3680" max="3680" width="17.7109375" customWidth="1"/>
    <col min="3681" max="3681" width="11.42578125" customWidth="1"/>
    <col min="3682" max="3682" width="44.7109375" customWidth="1"/>
    <col min="3683" max="3683" width="17.7109375" customWidth="1"/>
    <col min="3684" max="3684" width="13.85546875" customWidth="1"/>
    <col min="3685" max="3685" width="12" bestFit="1" customWidth="1"/>
    <col min="3686" max="3686" width="8.140625" customWidth="1"/>
    <col min="3687" max="3687" width="22.7109375" customWidth="1"/>
    <col min="3688" max="3688" width="14.28515625" bestFit="1" customWidth="1"/>
    <col min="3689" max="3689" width="20.42578125" customWidth="1"/>
    <col min="3690" max="3690" width="22.85546875" bestFit="1" customWidth="1"/>
    <col min="3691" max="3691" width="19.42578125" bestFit="1" customWidth="1"/>
    <col min="3692" max="3692" width="12" bestFit="1" customWidth="1"/>
    <col min="3936" max="3936" width="17.7109375" customWidth="1"/>
    <col min="3937" max="3937" width="11.42578125" customWidth="1"/>
    <col min="3938" max="3938" width="44.7109375" customWidth="1"/>
    <col min="3939" max="3939" width="17.7109375" customWidth="1"/>
    <col min="3940" max="3940" width="13.85546875" customWidth="1"/>
    <col min="3941" max="3941" width="12" bestFit="1" customWidth="1"/>
    <col min="3942" max="3942" width="8.140625" customWidth="1"/>
    <col min="3943" max="3943" width="22.7109375" customWidth="1"/>
    <col min="3944" max="3944" width="14.28515625" bestFit="1" customWidth="1"/>
    <col min="3945" max="3945" width="20.42578125" customWidth="1"/>
    <col min="3946" max="3946" width="22.85546875" bestFit="1" customWidth="1"/>
    <col min="3947" max="3947" width="19.42578125" bestFit="1" customWidth="1"/>
    <col min="3948" max="3948" width="12" bestFit="1" customWidth="1"/>
    <col min="4192" max="4192" width="17.7109375" customWidth="1"/>
    <col min="4193" max="4193" width="11.42578125" customWidth="1"/>
    <col min="4194" max="4194" width="44.7109375" customWidth="1"/>
    <col min="4195" max="4195" width="17.7109375" customWidth="1"/>
    <col min="4196" max="4196" width="13.85546875" customWidth="1"/>
    <col min="4197" max="4197" width="12" bestFit="1" customWidth="1"/>
    <col min="4198" max="4198" width="8.140625" customWidth="1"/>
    <col min="4199" max="4199" width="22.7109375" customWidth="1"/>
    <col min="4200" max="4200" width="14.28515625" bestFit="1" customWidth="1"/>
    <col min="4201" max="4201" width="20.42578125" customWidth="1"/>
    <col min="4202" max="4202" width="22.85546875" bestFit="1" customWidth="1"/>
    <col min="4203" max="4203" width="19.42578125" bestFit="1" customWidth="1"/>
    <col min="4204" max="4204" width="12" bestFit="1" customWidth="1"/>
    <col min="4448" max="4448" width="17.7109375" customWidth="1"/>
    <col min="4449" max="4449" width="11.42578125" customWidth="1"/>
    <col min="4450" max="4450" width="44.7109375" customWidth="1"/>
    <col min="4451" max="4451" width="17.7109375" customWidth="1"/>
    <col min="4452" max="4452" width="13.85546875" customWidth="1"/>
    <col min="4453" max="4453" width="12" bestFit="1" customWidth="1"/>
    <col min="4454" max="4454" width="8.140625" customWidth="1"/>
    <col min="4455" max="4455" width="22.7109375" customWidth="1"/>
    <col min="4456" max="4456" width="14.28515625" bestFit="1" customWidth="1"/>
    <col min="4457" max="4457" width="20.42578125" customWidth="1"/>
    <col min="4458" max="4458" width="22.85546875" bestFit="1" customWidth="1"/>
    <col min="4459" max="4459" width="19.42578125" bestFit="1" customWidth="1"/>
    <col min="4460" max="4460" width="12" bestFit="1" customWidth="1"/>
    <col min="4704" max="4704" width="17.7109375" customWidth="1"/>
    <col min="4705" max="4705" width="11.42578125" customWidth="1"/>
    <col min="4706" max="4706" width="44.7109375" customWidth="1"/>
    <col min="4707" max="4707" width="17.7109375" customWidth="1"/>
    <col min="4708" max="4708" width="13.85546875" customWidth="1"/>
    <col min="4709" max="4709" width="12" bestFit="1" customWidth="1"/>
    <col min="4710" max="4710" width="8.140625" customWidth="1"/>
    <col min="4711" max="4711" width="22.7109375" customWidth="1"/>
    <col min="4712" max="4712" width="14.28515625" bestFit="1" customWidth="1"/>
    <col min="4713" max="4713" width="20.42578125" customWidth="1"/>
    <col min="4714" max="4714" width="22.85546875" bestFit="1" customWidth="1"/>
    <col min="4715" max="4715" width="19.42578125" bestFit="1" customWidth="1"/>
    <col min="4716" max="4716" width="12" bestFit="1" customWidth="1"/>
    <col min="4960" max="4960" width="17.7109375" customWidth="1"/>
    <col min="4961" max="4961" width="11.42578125" customWidth="1"/>
    <col min="4962" max="4962" width="44.7109375" customWidth="1"/>
    <col min="4963" max="4963" width="17.7109375" customWidth="1"/>
    <col min="4964" max="4964" width="13.85546875" customWidth="1"/>
    <col min="4965" max="4965" width="12" bestFit="1" customWidth="1"/>
    <col min="4966" max="4966" width="8.140625" customWidth="1"/>
    <col min="4967" max="4967" width="22.7109375" customWidth="1"/>
    <col min="4968" max="4968" width="14.28515625" bestFit="1" customWidth="1"/>
    <col min="4969" max="4969" width="20.42578125" customWidth="1"/>
    <col min="4970" max="4970" width="22.85546875" bestFit="1" customWidth="1"/>
    <col min="4971" max="4971" width="19.42578125" bestFit="1" customWidth="1"/>
    <col min="4972" max="4972" width="12" bestFit="1" customWidth="1"/>
    <col min="5216" max="5216" width="17.7109375" customWidth="1"/>
    <col min="5217" max="5217" width="11.42578125" customWidth="1"/>
    <col min="5218" max="5218" width="44.7109375" customWidth="1"/>
    <col min="5219" max="5219" width="17.7109375" customWidth="1"/>
    <col min="5220" max="5220" width="13.85546875" customWidth="1"/>
    <col min="5221" max="5221" width="12" bestFit="1" customWidth="1"/>
    <col min="5222" max="5222" width="8.140625" customWidth="1"/>
    <col min="5223" max="5223" width="22.7109375" customWidth="1"/>
    <col min="5224" max="5224" width="14.28515625" bestFit="1" customWidth="1"/>
    <col min="5225" max="5225" width="20.42578125" customWidth="1"/>
    <col min="5226" max="5226" width="22.85546875" bestFit="1" customWidth="1"/>
    <col min="5227" max="5227" width="19.42578125" bestFit="1" customWidth="1"/>
    <col min="5228" max="5228" width="12" bestFit="1" customWidth="1"/>
    <col min="5472" max="5472" width="17.7109375" customWidth="1"/>
    <col min="5473" max="5473" width="11.42578125" customWidth="1"/>
    <col min="5474" max="5474" width="44.7109375" customWidth="1"/>
    <col min="5475" max="5475" width="17.7109375" customWidth="1"/>
    <col min="5476" max="5476" width="13.85546875" customWidth="1"/>
    <col min="5477" max="5477" width="12" bestFit="1" customWidth="1"/>
    <col min="5478" max="5478" width="8.140625" customWidth="1"/>
    <col min="5479" max="5479" width="22.7109375" customWidth="1"/>
    <col min="5480" max="5480" width="14.28515625" bestFit="1" customWidth="1"/>
    <col min="5481" max="5481" width="20.42578125" customWidth="1"/>
    <col min="5482" max="5482" width="22.85546875" bestFit="1" customWidth="1"/>
    <col min="5483" max="5483" width="19.42578125" bestFit="1" customWidth="1"/>
    <col min="5484" max="5484" width="12" bestFit="1" customWidth="1"/>
    <col min="5728" max="5728" width="17.7109375" customWidth="1"/>
    <col min="5729" max="5729" width="11.42578125" customWidth="1"/>
    <col min="5730" max="5730" width="44.7109375" customWidth="1"/>
    <col min="5731" max="5731" width="17.7109375" customWidth="1"/>
    <col min="5732" max="5732" width="13.85546875" customWidth="1"/>
    <col min="5733" max="5733" width="12" bestFit="1" customWidth="1"/>
    <col min="5734" max="5734" width="8.140625" customWidth="1"/>
    <col min="5735" max="5735" width="22.7109375" customWidth="1"/>
    <col min="5736" max="5736" width="14.28515625" bestFit="1" customWidth="1"/>
    <col min="5737" max="5737" width="20.42578125" customWidth="1"/>
    <col min="5738" max="5738" width="22.85546875" bestFit="1" customWidth="1"/>
    <col min="5739" max="5739" width="19.42578125" bestFit="1" customWidth="1"/>
    <col min="5740" max="5740" width="12" bestFit="1" customWidth="1"/>
    <col min="5984" max="5984" width="17.7109375" customWidth="1"/>
    <col min="5985" max="5985" width="11.42578125" customWidth="1"/>
    <col min="5986" max="5986" width="44.7109375" customWidth="1"/>
    <col min="5987" max="5987" width="17.7109375" customWidth="1"/>
    <col min="5988" max="5988" width="13.85546875" customWidth="1"/>
    <col min="5989" max="5989" width="12" bestFit="1" customWidth="1"/>
    <col min="5990" max="5990" width="8.140625" customWidth="1"/>
    <col min="5991" max="5991" width="22.7109375" customWidth="1"/>
    <col min="5992" max="5992" width="14.28515625" bestFit="1" customWidth="1"/>
    <col min="5993" max="5993" width="20.42578125" customWidth="1"/>
    <col min="5994" max="5994" width="22.85546875" bestFit="1" customWidth="1"/>
    <col min="5995" max="5995" width="19.42578125" bestFit="1" customWidth="1"/>
    <col min="5996" max="5996" width="12" bestFit="1" customWidth="1"/>
    <col min="6240" max="6240" width="17.7109375" customWidth="1"/>
    <col min="6241" max="6241" width="11.42578125" customWidth="1"/>
    <col min="6242" max="6242" width="44.7109375" customWidth="1"/>
    <col min="6243" max="6243" width="17.7109375" customWidth="1"/>
    <col min="6244" max="6244" width="13.85546875" customWidth="1"/>
    <col min="6245" max="6245" width="12" bestFit="1" customWidth="1"/>
    <col min="6246" max="6246" width="8.140625" customWidth="1"/>
    <col min="6247" max="6247" width="22.7109375" customWidth="1"/>
    <col min="6248" max="6248" width="14.28515625" bestFit="1" customWidth="1"/>
    <col min="6249" max="6249" width="20.42578125" customWidth="1"/>
    <col min="6250" max="6250" width="22.85546875" bestFit="1" customWidth="1"/>
    <col min="6251" max="6251" width="19.42578125" bestFit="1" customWidth="1"/>
    <col min="6252" max="6252" width="12" bestFit="1" customWidth="1"/>
    <col min="6496" max="6496" width="17.7109375" customWidth="1"/>
    <col min="6497" max="6497" width="11.42578125" customWidth="1"/>
    <col min="6498" max="6498" width="44.7109375" customWidth="1"/>
    <col min="6499" max="6499" width="17.7109375" customWidth="1"/>
    <col min="6500" max="6500" width="13.85546875" customWidth="1"/>
    <col min="6501" max="6501" width="12" bestFit="1" customWidth="1"/>
    <col min="6502" max="6502" width="8.140625" customWidth="1"/>
    <col min="6503" max="6503" width="22.7109375" customWidth="1"/>
    <col min="6504" max="6504" width="14.28515625" bestFit="1" customWidth="1"/>
    <col min="6505" max="6505" width="20.42578125" customWidth="1"/>
    <col min="6506" max="6506" width="22.85546875" bestFit="1" customWidth="1"/>
    <col min="6507" max="6507" width="19.42578125" bestFit="1" customWidth="1"/>
    <col min="6508" max="6508" width="12" bestFit="1" customWidth="1"/>
    <col min="6752" max="6752" width="17.7109375" customWidth="1"/>
    <col min="6753" max="6753" width="11.42578125" customWidth="1"/>
    <col min="6754" max="6754" width="44.7109375" customWidth="1"/>
    <col min="6755" max="6755" width="17.7109375" customWidth="1"/>
    <col min="6756" max="6756" width="13.85546875" customWidth="1"/>
    <col min="6757" max="6757" width="12" bestFit="1" customWidth="1"/>
    <col min="6758" max="6758" width="8.140625" customWidth="1"/>
    <col min="6759" max="6759" width="22.7109375" customWidth="1"/>
    <col min="6760" max="6760" width="14.28515625" bestFit="1" customWidth="1"/>
    <col min="6761" max="6761" width="20.42578125" customWidth="1"/>
    <col min="6762" max="6762" width="22.85546875" bestFit="1" customWidth="1"/>
    <col min="6763" max="6763" width="19.42578125" bestFit="1" customWidth="1"/>
    <col min="6764" max="6764" width="12" bestFit="1" customWidth="1"/>
    <col min="7008" max="7008" width="17.7109375" customWidth="1"/>
    <col min="7009" max="7009" width="11.42578125" customWidth="1"/>
    <col min="7010" max="7010" width="44.7109375" customWidth="1"/>
    <col min="7011" max="7011" width="17.7109375" customWidth="1"/>
    <col min="7012" max="7012" width="13.85546875" customWidth="1"/>
    <col min="7013" max="7013" width="12" bestFit="1" customWidth="1"/>
    <col min="7014" max="7014" width="8.140625" customWidth="1"/>
    <col min="7015" max="7015" width="22.7109375" customWidth="1"/>
    <col min="7016" max="7016" width="14.28515625" bestFit="1" customWidth="1"/>
    <col min="7017" max="7017" width="20.42578125" customWidth="1"/>
    <col min="7018" max="7018" width="22.85546875" bestFit="1" customWidth="1"/>
    <col min="7019" max="7019" width="19.42578125" bestFit="1" customWidth="1"/>
    <col min="7020" max="7020" width="12" bestFit="1" customWidth="1"/>
    <col min="7264" max="7264" width="17.7109375" customWidth="1"/>
    <col min="7265" max="7265" width="11.42578125" customWidth="1"/>
    <col min="7266" max="7266" width="44.7109375" customWidth="1"/>
    <col min="7267" max="7267" width="17.7109375" customWidth="1"/>
    <col min="7268" max="7268" width="13.85546875" customWidth="1"/>
    <col min="7269" max="7269" width="12" bestFit="1" customWidth="1"/>
    <col min="7270" max="7270" width="8.140625" customWidth="1"/>
    <col min="7271" max="7271" width="22.7109375" customWidth="1"/>
    <col min="7272" max="7272" width="14.28515625" bestFit="1" customWidth="1"/>
    <col min="7273" max="7273" width="20.42578125" customWidth="1"/>
    <col min="7274" max="7274" width="22.85546875" bestFit="1" customWidth="1"/>
    <col min="7275" max="7275" width="19.42578125" bestFit="1" customWidth="1"/>
    <col min="7276" max="7276" width="12" bestFit="1" customWidth="1"/>
    <col min="7520" max="7520" width="17.7109375" customWidth="1"/>
    <col min="7521" max="7521" width="11.42578125" customWidth="1"/>
    <col min="7522" max="7522" width="44.7109375" customWidth="1"/>
    <col min="7523" max="7523" width="17.7109375" customWidth="1"/>
    <col min="7524" max="7524" width="13.85546875" customWidth="1"/>
    <col min="7525" max="7525" width="12" bestFit="1" customWidth="1"/>
    <col min="7526" max="7526" width="8.140625" customWidth="1"/>
    <col min="7527" max="7527" width="22.7109375" customWidth="1"/>
    <col min="7528" max="7528" width="14.28515625" bestFit="1" customWidth="1"/>
    <col min="7529" max="7529" width="20.42578125" customWidth="1"/>
    <col min="7530" max="7530" width="22.85546875" bestFit="1" customWidth="1"/>
    <col min="7531" max="7531" width="19.42578125" bestFit="1" customWidth="1"/>
    <col min="7532" max="7532" width="12" bestFit="1" customWidth="1"/>
    <col min="7776" max="7776" width="17.7109375" customWidth="1"/>
    <col min="7777" max="7777" width="11.42578125" customWidth="1"/>
    <col min="7778" max="7778" width="44.7109375" customWidth="1"/>
    <col min="7779" max="7779" width="17.7109375" customWidth="1"/>
    <col min="7780" max="7780" width="13.85546875" customWidth="1"/>
    <col min="7781" max="7781" width="12" bestFit="1" customWidth="1"/>
    <col min="7782" max="7782" width="8.140625" customWidth="1"/>
    <col min="7783" max="7783" width="22.7109375" customWidth="1"/>
    <col min="7784" max="7784" width="14.28515625" bestFit="1" customWidth="1"/>
    <col min="7785" max="7785" width="20.42578125" customWidth="1"/>
    <col min="7786" max="7786" width="22.85546875" bestFit="1" customWidth="1"/>
    <col min="7787" max="7787" width="19.42578125" bestFit="1" customWidth="1"/>
    <col min="7788" max="7788" width="12" bestFit="1" customWidth="1"/>
    <col min="8032" max="8032" width="17.7109375" customWidth="1"/>
    <col min="8033" max="8033" width="11.42578125" customWidth="1"/>
    <col min="8034" max="8034" width="44.7109375" customWidth="1"/>
    <col min="8035" max="8035" width="17.7109375" customWidth="1"/>
    <col min="8036" max="8036" width="13.85546875" customWidth="1"/>
    <col min="8037" max="8037" width="12" bestFit="1" customWidth="1"/>
    <col min="8038" max="8038" width="8.140625" customWidth="1"/>
    <col min="8039" max="8039" width="22.7109375" customWidth="1"/>
    <col min="8040" max="8040" width="14.28515625" bestFit="1" customWidth="1"/>
    <col min="8041" max="8041" width="20.42578125" customWidth="1"/>
    <col min="8042" max="8042" width="22.85546875" bestFit="1" customWidth="1"/>
    <col min="8043" max="8043" width="19.42578125" bestFit="1" customWidth="1"/>
    <col min="8044" max="8044" width="12" bestFit="1" customWidth="1"/>
    <col min="8288" max="8288" width="17.7109375" customWidth="1"/>
    <col min="8289" max="8289" width="11.42578125" customWidth="1"/>
    <col min="8290" max="8290" width="44.7109375" customWidth="1"/>
    <col min="8291" max="8291" width="17.7109375" customWidth="1"/>
    <col min="8292" max="8292" width="13.85546875" customWidth="1"/>
    <col min="8293" max="8293" width="12" bestFit="1" customWidth="1"/>
    <col min="8294" max="8294" width="8.140625" customWidth="1"/>
    <col min="8295" max="8295" width="22.7109375" customWidth="1"/>
    <col min="8296" max="8296" width="14.28515625" bestFit="1" customWidth="1"/>
    <col min="8297" max="8297" width="20.42578125" customWidth="1"/>
    <col min="8298" max="8298" width="22.85546875" bestFit="1" customWidth="1"/>
    <col min="8299" max="8299" width="19.42578125" bestFit="1" customWidth="1"/>
    <col min="8300" max="8300" width="12" bestFit="1" customWidth="1"/>
    <col min="8544" max="8544" width="17.7109375" customWidth="1"/>
    <col min="8545" max="8545" width="11.42578125" customWidth="1"/>
    <col min="8546" max="8546" width="44.7109375" customWidth="1"/>
    <col min="8547" max="8547" width="17.7109375" customWidth="1"/>
    <col min="8548" max="8548" width="13.85546875" customWidth="1"/>
    <col min="8549" max="8549" width="12" bestFit="1" customWidth="1"/>
    <col min="8550" max="8550" width="8.140625" customWidth="1"/>
    <col min="8551" max="8551" width="22.7109375" customWidth="1"/>
    <col min="8552" max="8552" width="14.28515625" bestFit="1" customWidth="1"/>
    <col min="8553" max="8553" width="20.42578125" customWidth="1"/>
    <col min="8554" max="8554" width="22.85546875" bestFit="1" customWidth="1"/>
    <col min="8555" max="8555" width="19.42578125" bestFit="1" customWidth="1"/>
    <col min="8556" max="8556" width="12" bestFit="1" customWidth="1"/>
    <col min="8800" max="8800" width="17.7109375" customWidth="1"/>
    <col min="8801" max="8801" width="11.42578125" customWidth="1"/>
    <col min="8802" max="8802" width="44.7109375" customWidth="1"/>
    <col min="8803" max="8803" width="17.7109375" customWidth="1"/>
    <col min="8804" max="8804" width="13.85546875" customWidth="1"/>
    <col min="8805" max="8805" width="12" bestFit="1" customWidth="1"/>
    <col min="8806" max="8806" width="8.140625" customWidth="1"/>
    <col min="8807" max="8807" width="22.7109375" customWidth="1"/>
    <col min="8808" max="8808" width="14.28515625" bestFit="1" customWidth="1"/>
    <col min="8809" max="8809" width="20.42578125" customWidth="1"/>
    <col min="8810" max="8810" width="22.85546875" bestFit="1" customWidth="1"/>
    <col min="8811" max="8811" width="19.42578125" bestFit="1" customWidth="1"/>
    <col min="8812" max="8812" width="12" bestFit="1" customWidth="1"/>
    <col min="9056" max="9056" width="17.7109375" customWidth="1"/>
    <col min="9057" max="9057" width="11.42578125" customWidth="1"/>
    <col min="9058" max="9058" width="44.7109375" customWidth="1"/>
    <col min="9059" max="9059" width="17.7109375" customWidth="1"/>
    <col min="9060" max="9060" width="13.85546875" customWidth="1"/>
    <col min="9061" max="9061" width="12" bestFit="1" customWidth="1"/>
    <col min="9062" max="9062" width="8.140625" customWidth="1"/>
    <col min="9063" max="9063" width="22.7109375" customWidth="1"/>
    <col min="9064" max="9064" width="14.28515625" bestFit="1" customWidth="1"/>
    <col min="9065" max="9065" width="20.42578125" customWidth="1"/>
    <col min="9066" max="9066" width="22.85546875" bestFit="1" customWidth="1"/>
    <col min="9067" max="9067" width="19.42578125" bestFit="1" customWidth="1"/>
    <col min="9068" max="9068" width="12" bestFit="1" customWidth="1"/>
    <col min="9312" max="9312" width="17.7109375" customWidth="1"/>
    <col min="9313" max="9313" width="11.42578125" customWidth="1"/>
    <col min="9314" max="9314" width="44.7109375" customWidth="1"/>
    <col min="9315" max="9315" width="17.7109375" customWidth="1"/>
    <col min="9316" max="9316" width="13.85546875" customWidth="1"/>
    <col min="9317" max="9317" width="12" bestFit="1" customWidth="1"/>
    <col min="9318" max="9318" width="8.140625" customWidth="1"/>
    <col min="9319" max="9319" width="22.7109375" customWidth="1"/>
    <col min="9320" max="9320" width="14.28515625" bestFit="1" customWidth="1"/>
    <col min="9321" max="9321" width="20.42578125" customWidth="1"/>
    <col min="9322" max="9322" width="22.85546875" bestFit="1" customWidth="1"/>
    <col min="9323" max="9323" width="19.42578125" bestFit="1" customWidth="1"/>
    <col min="9324" max="9324" width="12" bestFit="1" customWidth="1"/>
    <col min="9568" max="9568" width="17.7109375" customWidth="1"/>
    <col min="9569" max="9569" width="11.42578125" customWidth="1"/>
    <col min="9570" max="9570" width="44.7109375" customWidth="1"/>
    <col min="9571" max="9571" width="17.7109375" customWidth="1"/>
    <col min="9572" max="9572" width="13.85546875" customWidth="1"/>
    <col min="9573" max="9573" width="12" bestFit="1" customWidth="1"/>
    <col min="9574" max="9574" width="8.140625" customWidth="1"/>
    <col min="9575" max="9575" width="22.7109375" customWidth="1"/>
    <col min="9576" max="9576" width="14.28515625" bestFit="1" customWidth="1"/>
    <col min="9577" max="9577" width="20.42578125" customWidth="1"/>
    <col min="9578" max="9578" width="22.85546875" bestFit="1" customWidth="1"/>
    <col min="9579" max="9579" width="19.42578125" bestFit="1" customWidth="1"/>
    <col min="9580" max="9580" width="12" bestFit="1" customWidth="1"/>
    <col min="9824" max="9824" width="17.7109375" customWidth="1"/>
    <col min="9825" max="9825" width="11.42578125" customWidth="1"/>
    <col min="9826" max="9826" width="44.7109375" customWidth="1"/>
    <col min="9827" max="9827" width="17.7109375" customWidth="1"/>
    <col min="9828" max="9828" width="13.85546875" customWidth="1"/>
    <col min="9829" max="9829" width="12" bestFit="1" customWidth="1"/>
    <col min="9830" max="9830" width="8.140625" customWidth="1"/>
    <col min="9831" max="9831" width="22.7109375" customWidth="1"/>
    <col min="9832" max="9832" width="14.28515625" bestFit="1" customWidth="1"/>
    <col min="9833" max="9833" width="20.42578125" customWidth="1"/>
    <col min="9834" max="9834" width="22.85546875" bestFit="1" customWidth="1"/>
    <col min="9835" max="9835" width="19.42578125" bestFit="1" customWidth="1"/>
    <col min="9836" max="9836" width="12" bestFit="1" customWidth="1"/>
    <col min="10080" max="10080" width="17.7109375" customWidth="1"/>
    <col min="10081" max="10081" width="11.42578125" customWidth="1"/>
    <col min="10082" max="10082" width="44.7109375" customWidth="1"/>
    <col min="10083" max="10083" width="17.7109375" customWidth="1"/>
    <col min="10084" max="10084" width="13.85546875" customWidth="1"/>
    <col min="10085" max="10085" width="12" bestFit="1" customWidth="1"/>
    <col min="10086" max="10086" width="8.140625" customWidth="1"/>
    <col min="10087" max="10087" width="22.7109375" customWidth="1"/>
    <col min="10088" max="10088" width="14.28515625" bestFit="1" customWidth="1"/>
    <col min="10089" max="10089" width="20.42578125" customWidth="1"/>
    <col min="10090" max="10090" width="22.85546875" bestFit="1" customWidth="1"/>
    <col min="10091" max="10091" width="19.42578125" bestFit="1" customWidth="1"/>
    <col min="10092" max="10092" width="12" bestFit="1" customWidth="1"/>
    <col min="10336" max="10336" width="17.7109375" customWidth="1"/>
    <col min="10337" max="10337" width="11.42578125" customWidth="1"/>
    <col min="10338" max="10338" width="44.7109375" customWidth="1"/>
    <col min="10339" max="10339" width="17.7109375" customWidth="1"/>
    <col min="10340" max="10340" width="13.85546875" customWidth="1"/>
    <col min="10341" max="10341" width="12" bestFit="1" customWidth="1"/>
    <col min="10342" max="10342" width="8.140625" customWidth="1"/>
    <col min="10343" max="10343" width="22.7109375" customWidth="1"/>
    <col min="10344" max="10344" width="14.28515625" bestFit="1" customWidth="1"/>
    <col min="10345" max="10345" width="20.42578125" customWidth="1"/>
    <col min="10346" max="10346" width="22.85546875" bestFit="1" customWidth="1"/>
    <col min="10347" max="10347" width="19.42578125" bestFit="1" customWidth="1"/>
    <col min="10348" max="10348" width="12" bestFit="1" customWidth="1"/>
    <col min="10592" max="10592" width="17.7109375" customWidth="1"/>
    <col min="10593" max="10593" width="11.42578125" customWidth="1"/>
    <col min="10594" max="10594" width="44.7109375" customWidth="1"/>
    <col min="10595" max="10595" width="17.7109375" customWidth="1"/>
    <col min="10596" max="10596" width="13.85546875" customWidth="1"/>
    <col min="10597" max="10597" width="12" bestFit="1" customWidth="1"/>
    <col min="10598" max="10598" width="8.140625" customWidth="1"/>
    <col min="10599" max="10599" width="22.7109375" customWidth="1"/>
    <col min="10600" max="10600" width="14.28515625" bestFit="1" customWidth="1"/>
    <col min="10601" max="10601" width="20.42578125" customWidth="1"/>
    <col min="10602" max="10602" width="22.85546875" bestFit="1" customWidth="1"/>
    <col min="10603" max="10603" width="19.42578125" bestFit="1" customWidth="1"/>
    <col min="10604" max="10604" width="12" bestFit="1" customWidth="1"/>
    <col min="10848" max="10848" width="17.7109375" customWidth="1"/>
    <col min="10849" max="10849" width="11.42578125" customWidth="1"/>
    <col min="10850" max="10850" width="44.7109375" customWidth="1"/>
    <col min="10851" max="10851" width="17.7109375" customWidth="1"/>
    <col min="10852" max="10852" width="13.85546875" customWidth="1"/>
    <col min="10853" max="10853" width="12" bestFit="1" customWidth="1"/>
    <col min="10854" max="10854" width="8.140625" customWidth="1"/>
    <col min="10855" max="10855" width="22.7109375" customWidth="1"/>
    <col min="10856" max="10856" width="14.28515625" bestFit="1" customWidth="1"/>
    <col min="10857" max="10857" width="20.42578125" customWidth="1"/>
    <col min="10858" max="10858" width="22.85546875" bestFit="1" customWidth="1"/>
    <col min="10859" max="10859" width="19.42578125" bestFit="1" customWidth="1"/>
    <col min="10860" max="10860" width="12" bestFit="1" customWidth="1"/>
    <col min="11104" max="11104" width="17.7109375" customWidth="1"/>
    <col min="11105" max="11105" width="11.42578125" customWidth="1"/>
    <col min="11106" max="11106" width="44.7109375" customWidth="1"/>
    <col min="11107" max="11107" width="17.7109375" customWidth="1"/>
    <col min="11108" max="11108" width="13.85546875" customWidth="1"/>
    <col min="11109" max="11109" width="12" bestFit="1" customWidth="1"/>
    <col min="11110" max="11110" width="8.140625" customWidth="1"/>
    <col min="11111" max="11111" width="22.7109375" customWidth="1"/>
    <col min="11112" max="11112" width="14.28515625" bestFit="1" customWidth="1"/>
    <col min="11113" max="11113" width="20.42578125" customWidth="1"/>
    <col min="11114" max="11114" width="22.85546875" bestFit="1" customWidth="1"/>
    <col min="11115" max="11115" width="19.42578125" bestFit="1" customWidth="1"/>
    <col min="11116" max="11116" width="12" bestFit="1" customWidth="1"/>
    <col min="11360" max="11360" width="17.7109375" customWidth="1"/>
    <col min="11361" max="11361" width="11.42578125" customWidth="1"/>
    <col min="11362" max="11362" width="44.7109375" customWidth="1"/>
    <col min="11363" max="11363" width="17.7109375" customWidth="1"/>
    <col min="11364" max="11364" width="13.85546875" customWidth="1"/>
    <col min="11365" max="11365" width="12" bestFit="1" customWidth="1"/>
    <col min="11366" max="11366" width="8.140625" customWidth="1"/>
    <col min="11367" max="11367" width="22.7109375" customWidth="1"/>
    <col min="11368" max="11368" width="14.28515625" bestFit="1" customWidth="1"/>
    <col min="11369" max="11369" width="20.42578125" customWidth="1"/>
    <col min="11370" max="11370" width="22.85546875" bestFit="1" customWidth="1"/>
    <col min="11371" max="11371" width="19.42578125" bestFit="1" customWidth="1"/>
    <col min="11372" max="11372" width="12" bestFit="1" customWidth="1"/>
    <col min="11616" max="11616" width="17.7109375" customWidth="1"/>
    <col min="11617" max="11617" width="11.42578125" customWidth="1"/>
    <col min="11618" max="11618" width="44.7109375" customWidth="1"/>
    <col min="11619" max="11619" width="17.7109375" customWidth="1"/>
    <col min="11620" max="11620" width="13.85546875" customWidth="1"/>
    <col min="11621" max="11621" width="12" bestFit="1" customWidth="1"/>
    <col min="11622" max="11622" width="8.140625" customWidth="1"/>
    <col min="11623" max="11623" width="22.7109375" customWidth="1"/>
    <col min="11624" max="11624" width="14.28515625" bestFit="1" customWidth="1"/>
    <col min="11625" max="11625" width="20.42578125" customWidth="1"/>
    <col min="11626" max="11626" width="22.85546875" bestFit="1" customWidth="1"/>
    <col min="11627" max="11627" width="19.42578125" bestFit="1" customWidth="1"/>
    <col min="11628" max="11628" width="12" bestFit="1" customWidth="1"/>
    <col min="11872" max="11872" width="17.7109375" customWidth="1"/>
    <col min="11873" max="11873" width="11.42578125" customWidth="1"/>
    <col min="11874" max="11874" width="44.7109375" customWidth="1"/>
    <col min="11875" max="11875" width="17.7109375" customWidth="1"/>
    <col min="11876" max="11876" width="13.85546875" customWidth="1"/>
    <col min="11877" max="11877" width="12" bestFit="1" customWidth="1"/>
    <col min="11878" max="11878" width="8.140625" customWidth="1"/>
    <col min="11879" max="11879" width="22.7109375" customWidth="1"/>
    <col min="11880" max="11880" width="14.28515625" bestFit="1" customWidth="1"/>
    <col min="11881" max="11881" width="20.42578125" customWidth="1"/>
    <col min="11882" max="11882" width="22.85546875" bestFit="1" customWidth="1"/>
    <col min="11883" max="11883" width="19.42578125" bestFit="1" customWidth="1"/>
    <col min="11884" max="11884" width="12" bestFit="1" customWidth="1"/>
    <col min="12128" max="12128" width="17.7109375" customWidth="1"/>
    <col min="12129" max="12129" width="11.42578125" customWidth="1"/>
    <col min="12130" max="12130" width="44.7109375" customWidth="1"/>
    <col min="12131" max="12131" width="17.7109375" customWidth="1"/>
    <col min="12132" max="12132" width="13.85546875" customWidth="1"/>
    <col min="12133" max="12133" width="12" bestFit="1" customWidth="1"/>
    <col min="12134" max="12134" width="8.140625" customWidth="1"/>
    <col min="12135" max="12135" width="22.7109375" customWidth="1"/>
    <col min="12136" max="12136" width="14.28515625" bestFit="1" customWidth="1"/>
    <col min="12137" max="12137" width="20.42578125" customWidth="1"/>
    <col min="12138" max="12138" width="22.85546875" bestFit="1" customWidth="1"/>
    <col min="12139" max="12139" width="19.42578125" bestFit="1" customWidth="1"/>
    <col min="12140" max="12140" width="12" bestFit="1" customWidth="1"/>
    <col min="12384" max="12384" width="17.7109375" customWidth="1"/>
    <col min="12385" max="12385" width="11.42578125" customWidth="1"/>
    <col min="12386" max="12386" width="44.7109375" customWidth="1"/>
    <col min="12387" max="12387" width="17.7109375" customWidth="1"/>
    <col min="12388" max="12388" width="13.85546875" customWidth="1"/>
    <col min="12389" max="12389" width="12" bestFit="1" customWidth="1"/>
    <col min="12390" max="12390" width="8.140625" customWidth="1"/>
    <col min="12391" max="12391" width="22.7109375" customWidth="1"/>
    <col min="12392" max="12392" width="14.28515625" bestFit="1" customWidth="1"/>
    <col min="12393" max="12393" width="20.42578125" customWidth="1"/>
    <col min="12394" max="12394" width="22.85546875" bestFit="1" customWidth="1"/>
    <col min="12395" max="12395" width="19.42578125" bestFit="1" customWidth="1"/>
    <col min="12396" max="12396" width="12" bestFit="1" customWidth="1"/>
    <col min="12640" max="12640" width="17.7109375" customWidth="1"/>
    <col min="12641" max="12641" width="11.42578125" customWidth="1"/>
    <col min="12642" max="12642" width="44.7109375" customWidth="1"/>
    <col min="12643" max="12643" width="17.7109375" customWidth="1"/>
    <col min="12644" max="12644" width="13.85546875" customWidth="1"/>
    <col min="12645" max="12645" width="12" bestFit="1" customWidth="1"/>
    <col min="12646" max="12646" width="8.140625" customWidth="1"/>
    <col min="12647" max="12647" width="22.7109375" customWidth="1"/>
    <col min="12648" max="12648" width="14.28515625" bestFit="1" customWidth="1"/>
    <col min="12649" max="12649" width="20.42578125" customWidth="1"/>
    <col min="12650" max="12650" width="22.85546875" bestFit="1" customWidth="1"/>
    <col min="12651" max="12651" width="19.42578125" bestFit="1" customWidth="1"/>
    <col min="12652" max="12652" width="12" bestFit="1" customWidth="1"/>
    <col min="12896" max="12896" width="17.7109375" customWidth="1"/>
    <col min="12897" max="12897" width="11.42578125" customWidth="1"/>
    <col min="12898" max="12898" width="44.7109375" customWidth="1"/>
    <col min="12899" max="12899" width="17.7109375" customWidth="1"/>
    <col min="12900" max="12900" width="13.85546875" customWidth="1"/>
    <col min="12901" max="12901" width="12" bestFit="1" customWidth="1"/>
    <col min="12902" max="12902" width="8.140625" customWidth="1"/>
    <col min="12903" max="12903" width="22.7109375" customWidth="1"/>
    <col min="12904" max="12904" width="14.28515625" bestFit="1" customWidth="1"/>
    <col min="12905" max="12905" width="20.42578125" customWidth="1"/>
    <col min="12906" max="12906" width="22.85546875" bestFit="1" customWidth="1"/>
    <col min="12907" max="12907" width="19.42578125" bestFit="1" customWidth="1"/>
    <col min="12908" max="12908" width="12" bestFit="1" customWidth="1"/>
    <col min="13152" max="13152" width="17.7109375" customWidth="1"/>
    <col min="13153" max="13153" width="11.42578125" customWidth="1"/>
    <col min="13154" max="13154" width="44.7109375" customWidth="1"/>
    <col min="13155" max="13155" width="17.7109375" customWidth="1"/>
    <col min="13156" max="13156" width="13.85546875" customWidth="1"/>
    <col min="13157" max="13157" width="12" bestFit="1" customWidth="1"/>
    <col min="13158" max="13158" width="8.140625" customWidth="1"/>
    <col min="13159" max="13159" width="22.7109375" customWidth="1"/>
    <col min="13160" max="13160" width="14.28515625" bestFit="1" customWidth="1"/>
    <col min="13161" max="13161" width="20.42578125" customWidth="1"/>
    <col min="13162" max="13162" width="22.85546875" bestFit="1" customWidth="1"/>
    <col min="13163" max="13163" width="19.42578125" bestFit="1" customWidth="1"/>
    <col min="13164" max="13164" width="12" bestFit="1" customWidth="1"/>
    <col min="13408" max="13408" width="17.7109375" customWidth="1"/>
    <col min="13409" max="13409" width="11.42578125" customWidth="1"/>
    <col min="13410" max="13410" width="44.7109375" customWidth="1"/>
    <col min="13411" max="13411" width="17.7109375" customWidth="1"/>
    <col min="13412" max="13412" width="13.85546875" customWidth="1"/>
    <col min="13413" max="13413" width="12" bestFit="1" customWidth="1"/>
    <col min="13414" max="13414" width="8.140625" customWidth="1"/>
    <col min="13415" max="13415" width="22.7109375" customWidth="1"/>
    <col min="13416" max="13416" width="14.28515625" bestFit="1" customWidth="1"/>
    <col min="13417" max="13417" width="20.42578125" customWidth="1"/>
    <col min="13418" max="13418" width="22.85546875" bestFit="1" customWidth="1"/>
    <col min="13419" max="13419" width="19.42578125" bestFit="1" customWidth="1"/>
    <col min="13420" max="13420" width="12" bestFit="1" customWidth="1"/>
    <col min="13664" max="13664" width="17.7109375" customWidth="1"/>
    <col min="13665" max="13665" width="11.42578125" customWidth="1"/>
    <col min="13666" max="13666" width="44.7109375" customWidth="1"/>
    <col min="13667" max="13667" width="17.7109375" customWidth="1"/>
    <col min="13668" max="13668" width="13.85546875" customWidth="1"/>
    <col min="13669" max="13669" width="12" bestFit="1" customWidth="1"/>
    <col min="13670" max="13670" width="8.140625" customWidth="1"/>
    <col min="13671" max="13671" width="22.7109375" customWidth="1"/>
    <col min="13672" max="13672" width="14.28515625" bestFit="1" customWidth="1"/>
    <col min="13673" max="13673" width="20.42578125" customWidth="1"/>
    <col min="13674" max="13674" width="22.85546875" bestFit="1" customWidth="1"/>
    <col min="13675" max="13675" width="19.42578125" bestFit="1" customWidth="1"/>
    <col min="13676" max="13676" width="12" bestFit="1" customWidth="1"/>
    <col min="13920" max="13920" width="17.7109375" customWidth="1"/>
    <col min="13921" max="13921" width="11.42578125" customWidth="1"/>
    <col min="13922" max="13922" width="44.7109375" customWidth="1"/>
    <col min="13923" max="13923" width="17.7109375" customWidth="1"/>
    <col min="13924" max="13924" width="13.85546875" customWidth="1"/>
    <col min="13925" max="13925" width="12" bestFit="1" customWidth="1"/>
    <col min="13926" max="13926" width="8.140625" customWidth="1"/>
    <col min="13927" max="13927" width="22.7109375" customWidth="1"/>
    <col min="13928" max="13928" width="14.28515625" bestFit="1" customWidth="1"/>
    <col min="13929" max="13929" width="20.42578125" customWidth="1"/>
    <col min="13930" max="13930" width="22.85546875" bestFit="1" customWidth="1"/>
    <col min="13931" max="13931" width="19.42578125" bestFit="1" customWidth="1"/>
    <col min="13932" max="13932" width="12" bestFit="1" customWidth="1"/>
    <col min="14176" max="14176" width="17.7109375" customWidth="1"/>
    <col min="14177" max="14177" width="11.42578125" customWidth="1"/>
    <col min="14178" max="14178" width="44.7109375" customWidth="1"/>
    <col min="14179" max="14179" width="17.7109375" customWidth="1"/>
    <col min="14180" max="14180" width="13.85546875" customWidth="1"/>
    <col min="14181" max="14181" width="12" bestFit="1" customWidth="1"/>
    <col min="14182" max="14182" width="8.140625" customWidth="1"/>
    <col min="14183" max="14183" width="22.7109375" customWidth="1"/>
    <col min="14184" max="14184" width="14.28515625" bestFit="1" customWidth="1"/>
    <col min="14185" max="14185" width="20.42578125" customWidth="1"/>
    <col min="14186" max="14186" width="22.85546875" bestFit="1" customWidth="1"/>
    <col min="14187" max="14187" width="19.42578125" bestFit="1" customWidth="1"/>
    <col min="14188" max="14188" width="12" bestFit="1" customWidth="1"/>
    <col min="14432" max="14432" width="17.7109375" customWidth="1"/>
    <col min="14433" max="14433" width="11.42578125" customWidth="1"/>
    <col min="14434" max="14434" width="44.7109375" customWidth="1"/>
    <col min="14435" max="14435" width="17.7109375" customWidth="1"/>
    <col min="14436" max="14436" width="13.85546875" customWidth="1"/>
    <col min="14437" max="14437" width="12" bestFit="1" customWidth="1"/>
    <col min="14438" max="14438" width="8.140625" customWidth="1"/>
    <col min="14439" max="14439" width="22.7109375" customWidth="1"/>
    <col min="14440" max="14440" width="14.28515625" bestFit="1" customWidth="1"/>
    <col min="14441" max="14441" width="20.42578125" customWidth="1"/>
    <col min="14442" max="14442" width="22.85546875" bestFit="1" customWidth="1"/>
    <col min="14443" max="14443" width="19.42578125" bestFit="1" customWidth="1"/>
    <col min="14444" max="14444" width="12" bestFit="1" customWidth="1"/>
    <col min="14688" max="14688" width="17.7109375" customWidth="1"/>
    <col min="14689" max="14689" width="11.42578125" customWidth="1"/>
    <col min="14690" max="14690" width="44.7109375" customWidth="1"/>
    <col min="14691" max="14691" width="17.7109375" customWidth="1"/>
    <col min="14692" max="14692" width="13.85546875" customWidth="1"/>
    <col min="14693" max="14693" width="12" bestFit="1" customWidth="1"/>
    <col min="14694" max="14694" width="8.140625" customWidth="1"/>
    <col min="14695" max="14695" width="22.7109375" customWidth="1"/>
    <col min="14696" max="14696" width="14.28515625" bestFit="1" customWidth="1"/>
    <col min="14697" max="14697" width="20.42578125" customWidth="1"/>
    <col min="14698" max="14698" width="22.85546875" bestFit="1" customWidth="1"/>
    <col min="14699" max="14699" width="19.42578125" bestFit="1" customWidth="1"/>
    <col min="14700" max="14700" width="12" bestFit="1" customWidth="1"/>
    <col min="14944" max="14944" width="17.7109375" customWidth="1"/>
    <col min="14945" max="14945" width="11.42578125" customWidth="1"/>
    <col min="14946" max="14946" width="44.7109375" customWidth="1"/>
    <col min="14947" max="14947" width="17.7109375" customWidth="1"/>
    <col min="14948" max="14948" width="13.85546875" customWidth="1"/>
    <col min="14949" max="14949" width="12" bestFit="1" customWidth="1"/>
    <col min="14950" max="14950" width="8.140625" customWidth="1"/>
    <col min="14951" max="14951" width="22.7109375" customWidth="1"/>
    <col min="14952" max="14952" width="14.28515625" bestFit="1" customWidth="1"/>
    <col min="14953" max="14953" width="20.42578125" customWidth="1"/>
    <col min="14954" max="14954" width="22.85546875" bestFit="1" customWidth="1"/>
    <col min="14955" max="14955" width="19.42578125" bestFit="1" customWidth="1"/>
    <col min="14956" max="14956" width="12" bestFit="1" customWidth="1"/>
    <col min="15200" max="15200" width="17.7109375" customWidth="1"/>
    <col min="15201" max="15201" width="11.42578125" customWidth="1"/>
    <col min="15202" max="15202" width="44.7109375" customWidth="1"/>
    <col min="15203" max="15203" width="17.7109375" customWidth="1"/>
    <col min="15204" max="15204" width="13.85546875" customWidth="1"/>
    <col min="15205" max="15205" width="12" bestFit="1" customWidth="1"/>
    <col min="15206" max="15206" width="8.140625" customWidth="1"/>
    <col min="15207" max="15207" width="22.7109375" customWidth="1"/>
    <col min="15208" max="15208" width="14.28515625" bestFit="1" customWidth="1"/>
    <col min="15209" max="15209" width="20.42578125" customWidth="1"/>
    <col min="15210" max="15210" width="22.85546875" bestFit="1" customWidth="1"/>
    <col min="15211" max="15211" width="19.42578125" bestFit="1" customWidth="1"/>
    <col min="15212" max="15212" width="12" bestFit="1" customWidth="1"/>
    <col min="15456" max="15456" width="17.7109375" customWidth="1"/>
    <col min="15457" max="15457" width="11.42578125" customWidth="1"/>
    <col min="15458" max="15458" width="44.7109375" customWidth="1"/>
    <col min="15459" max="15459" width="17.7109375" customWidth="1"/>
    <col min="15460" max="15460" width="13.85546875" customWidth="1"/>
    <col min="15461" max="15461" width="12" bestFit="1" customWidth="1"/>
    <col min="15462" max="15462" width="8.140625" customWidth="1"/>
    <col min="15463" max="15463" width="22.7109375" customWidth="1"/>
    <col min="15464" max="15464" width="14.28515625" bestFit="1" customWidth="1"/>
    <col min="15465" max="15465" width="20.42578125" customWidth="1"/>
    <col min="15466" max="15466" width="22.85546875" bestFit="1" customWidth="1"/>
    <col min="15467" max="15467" width="19.42578125" bestFit="1" customWidth="1"/>
    <col min="15468" max="15468" width="12" bestFit="1" customWidth="1"/>
    <col min="15712" max="15712" width="17.7109375" customWidth="1"/>
    <col min="15713" max="15713" width="11.42578125" customWidth="1"/>
    <col min="15714" max="15714" width="44.7109375" customWidth="1"/>
    <col min="15715" max="15715" width="17.7109375" customWidth="1"/>
    <col min="15716" max="15716" width="13.85546875" customWidth="1"/>
    <col min="15717" max="15717" width="12" bestFit="1" customWidth="1"/>
    <col min="15718" max="15718" width="8.140625" customWidth="1"/>
    <col min="15719" max="15719" width="22.7109375" customWidth="1"/>
    <col min="15720" max="15720" width="14.28515625" bestFit="1" customWidth="1"/>
    <col min="15721" max="15721" width="20.42578125" customWidth="1"/>
    <col min="15722" max="15722" width="22.85546875" bestFit="1" customWidth="1"/>
    <col min="15723" max="15723" width="19.42578125" bestFit="1" customWidth="1"/>
    <col min="15724" max="15724" width="12" bestFit="1" customWidth="1"/>
    <col min="15968" max="15968" width="17.7109375" customWidth="1"/>
    <col min="15969" max="15969" width="11.42578125" customWidth="1"/>
    <col min="15970" max="15970" width="44.7109375" customWidth="1"/>
    <col min="15971" max="15971" width="17.7109375" customWidth="1"/>
    <col min="15972" max="15972" width="13.85546875" customWidth="1"/>
    <col min="15973" max="15973" width="12" bestFit="1" customWidth="1"/>
    <col min="15974" max="15974" width="8.140625" customWidth="1"/>
    <col min="15975" max="15975" width="22.7109375" customWidth="1"/>
    <col min="15976" max="15976" width="14.28515625" bestFit="1" customWidth="1"/>
    <col min="15977" max="15977" width="20.42578125" customWidth="1"/>
    <col min="15978" max="15978" width="22.85546875" bestFit="1" customWidth="1"/>
    <col min="15979" max="15979" width="19.42578125" bestFit="1" customWidth="1"/>
    <col min="15980" max="15980" width="12" bestFit="1" customWidth="1"/>
  </cols>
  <sheetData>
    <row r="1" spans="1:55" ht="24" customHeight="1" x14ac:dyDescent="0.25">
      <c r="B1" s="307" t="s">
        <v>0</v>
      </c>
      <c r="C1" s="301" t="s">
        <v>1</v>
      </c>
      <c r="D1" s="302"/>
      <c r="E1" s="302"/>
      <c r="F1" s="302"/>
      <c r="G1" s="302"/>
      <c r="H1" s="302"/>
      <c r="I1" s="302"/>
      <c r="J1" s="302"/>
      <c r="K1" s="302"/>
      <c r="L1" s="302"/>
      <c r="M1" s="303"/>
    </row>
    <row r="2" spans="1:55" ht="26.45" customHeight="1" thickBot="1" x14ac:dyDescent="0.3">
      <c r="A2" s="11"/>
      <c r="B2" s="308"/>
      <c r="C2" s="304"/>
      <c r="D2" s="305"/>
      <c r="E2" s="305"/>
      <c r="F2" s="305"/>
      <c r="G2" s="305"/>
      <c r="H2" s="305"/>
      <c r="I2" s="305"/>
      <c r="J2" s="305"/>
      <c r="K2" s="305"/>
      <c r="L2" s="305"/>
      <c r="M2" s="306"/>
    </row>
    <row r="3" spans="1:55" ht="9" customHeight="1" thickBot="1" x14ac:dyDescent="0.45">
      <c r="A3" s="11"/>
      <c r="B3" s="256"/>
      <c r="C3" s="197"/>
      <c r="D3" s="197"/>
      <c r="E3" s="197"/>
      <c r="F3" s="197"/>
      <c r="G3" s="197"/>
      <c r="H3" s="197"/>
      <c r="I3" s="197"/>
      <c r="J3" s="197"/>
      <c r="K3" s="197"/>
      <c r="L3" s="197"/>
      <c r="M3" s="87"/>
    </row>
    <row r="4" spans="1:55" ht="27" thickBot="1" x14ac:dyDescent="0.45">
      <c r="A4" s="11"/>
      <c r="B4" s="309" t="s">
        <v>136</v>
      </c>
      <c r="C4" s="310"/>
      <c r="D4" s="310"/>
      <c r="E4" s="310"/>
      <c r="F4" s="310"/>
      <c r="G4" s="310"/>
      <c r="H4" s="310"/>
      <c r="I4" s="310"/>
      <c r="J4" s="310"/>
      <c r="K4" s="310"/>
      <c r="L4" s="310"/>
      <c r="M4" s="311"/>
    </row>
    <row r="5" spans="1:55" s="10" customFormat="1" ht="37.15" customHeight="1" thickBot="1" x14ac:dyDescent="0.4">
      <c r="A5" s="9"/>
      <c r="B5" s="257" t="s">
        <v>2</v>
      </c>
      <c r="C5" s="319"/>
      <c r="D5" s="320"/>
      <c r="E5" s="320"/>
      <c r="F5" s="320"/>
      <c r="G5" s="321"/>
      <c r="H5" s="198"/>
      <c r="I5" s="198"/>
      <c r="J5" s="198"/>
      <c r="K5" s="198"/>
      <c r="L5" s="199"/>
      <c r="M5" s="28">
        <v>45473</v>
      </c>
      <c r="N5" s="9"/>
      <c r="O5" s="9"/>
      <c r="P5" s="9"/>
      <c r="Q5" s="20"/>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row>
    <row r="6" spans="1:55" s="10" customFormat="1" ht="6.6" customHeight="1" thickBot="1" x14ac:dyDescent="0.4">
      <c r="A6" s="30"/>
      <c r="B6" s="258"/>
      <c r="C6" s="200"/>
      <c r="D6" s="200"/>
      <c r="E6" s="200"/>
      <c r="F6" s="200"/>
      <c r="G6" s="200"/>
      <c r="H6" s="9"/>
      <c r="I6" s="199"/>
      <c r="J6" s="199"/>
      <c r="K6" s="199"/>
      <c r="L6" s="199"/>
      <c r="M6" s="8"/>
      <c r="N6" s="9"/>
      <c r="O6" s="9"/>
      <c r="P6" s="9"/>
      <c r="Q6" s="20"/>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row>
    <row r="7" spans="1:55" ht="36.6" customHeight="1" thickBot="1" x14ac:dyDescent="0.3">
      <c r="A7" s="11"/>
      <c r="B7" s="258" t="s">
        <v>3</v>
      </c>
      <c r="C7" s="346"/>
      <c r="D7" s="347"/>
      <c r="E7" s="347"/>
      <c r="F7" s="347"/>
      <c r="G7" s="348"/>
      <c r="H7" s="190"/>
      <c r="I7" s="190"/>
      <c r="J7" s="201" t="s">
        <v>4</v>
      </c>
      <c r="K7" s="312"/>
      <c r="L7" s="313"/>
      <c r="M7" s="314"/>
    </row>
    <row r="8" spans="1:55" ht="6.6" customHeight="1" thickBot="1" x14ac:dyDescent="0.4">
      <c r="A8" s="11"/>
      <c r="B8" s="258"/>
      <c r="C8" s="202"/>
      <c r="D8" s="202"/>
      <c r="E8" s="202"/>
      <c r="F8" s="202"/>
      <c r="G8" s="202"/>
      <c r="H8" s="190"/>
      <c r="I8" s="190"/>
      <c r="J8" s="6"/>
      <c r="K8" s="202"/>
      <c r="L8" s="202"/>
      <c r="M8" s="50"/>
    </row>
    <row r="9" spans="1:55" ht="47.45" customHeight="1" thickBot="1" x14ac:dyDescent="0.3">
      <c r="A9" s="11"/>
      <c r="B9" s="258" t="s">
        <v>5</v>
      </c>
      <c r="C9" s="295"/>
      <c r="D9" s="347"/>
      <c r="E9" s="347"/>
      <c r="F9" s="347"/>
      <c r="G9" s="348"/>
      <c r="H9" s="190"/>
      <c r="I9" s="190"/>
      <c r="J9" s="201" t="s">
        <v>6</v>
      </c>
      <c r="K9" s="295"/>
      <c r="L9" s="296"/>
      <c r="M9" s="297"/>
      <c r="O9" s="254"/>
      <c r="P9" s="254"/>
    </row>
    <row r="10" spans="1:55" ht="7.15" customHeight="1" thickBot="1" x14ac:dyDescent="0.4">
      <c r="A10" s="11"/>
      <c r="B10" s="259"/>
      <c r="C10" s="203"/>
      <c r="D10" s="202"/>
      <c r="E10" s="202"/>
      <c r="F10" s="202"/>
      <c r="G10" s="202"/>
      <c r="H10" s="6"/>
      <c r="I10" s="6"/>
      <c r="J10" s="6"/>
      <c r="K10" s="6"/>
      <c r="L10" s="6"/>
      <c r="M10" s="29"/>
      <c r="P10" s="184"/>
      <c r="R10" s="184"/>
      <c r="S10" s="184"/>
      <c r="T10" s="184"/>
      <c r="U10" s="184"/>
      <c r="V10" s="184"/>
      <c r="W10" s="184"/>
    </row>
    <row r="11" spans="1:55" ht="70.150000000000006" customHeight="1" thickBot="1" x14ac:dyDescent="0.3">
      <c r="A11" s="11"/>
      <c r="B11" s="258" t="s">
        <v>7</v>
      </c>
      <c r="C11" s="312"/>
      <c r="D11" s="313"/>
      <c r="E11" s="313"/>
      <c r="F11" s="313"/>
      <c r="G11" s="314"/>
      <c r="H11" s="6"/>
      <c r="I11" s="6"/>
      <c r="J11" s="255">
        <f>(C11-K9+1)/365.25</f>
        <v>2.7378507871321013E-3</v>
      </c>
      <c r="K11" s="165" t="s">
        <v>8</v>
      </c>
      <c r="L11" s="104">
        <f>IF(K9&gt;=DATE(1964,7,1),60,IF(K9&gt;=DATE(1963,7,1),59,IF(K9&gt;=DATE(1962,7,1),58,IF(K9&gt;=DATE(1961,7,1),57,IF(K9&gt;=DATE(1960,7,1),56,55)))))</f>
        <v>55</v>
      </c>
      <c r="M11" s="165" t="s">
        <v>9</v>
      </c>
      <c r="P11" s="184"/>
      <c r="R11" s="184"/>
      <c r="S11" s="184"/>
      <c r="T11" s="184"/>
      <c r="U11" s="184"/>
      <c r="V11" s="184"/>
      <c r="W11" s="184"/>
    </row>
    <row r="12" spans="1:55" ht="7.9" customHeight="1" thickBot="1" x14ac:dyDescent="0.4">
      <c r="A12" s="11"/>
      <c r="B12" s="259"/>
      <c r="C12" s="203"/>
      <c r="D12" s="202"/>
      <c r="E12" s="202"/>
      <c r="F12" s="202"/>
      <c r="G12" s="202"/>
      <c r="H12" s="6"/>
      <c r="I12" s="6"/>
      <c r="J12" s="47"/>
      <c r="K12" s="47"/>
      <c r="L12" s="47"/>
      <c r="M12" s="48"/>
      <c r="P12" s="184"/>
      <c r="R12" s="184"/>
      <c r="S12" s="184"/>
      <c r="T12" s="184"/>
      <c r="U12" s="184"/>
      <c r="V12" s="184"/>
      <c r="W12" s="184"/>
    </row>
    <row r="13" spans="1:55" ht="35.450000000000003" customHeight="1" thickBot="1" x14ac:dyDescent="0.3">
      <c r="A13" s="11"/>
      <c r="B13" s="258" t="s">
        <v>10</v>
      </c>
      <c r="C13" s="295"/>
      <c r="D13" s="296"/>
      <c r="E13" s="296"/>
      <c r="F13" s="296"/>
      <c r="G13" s="297"/>
      <c r="H13" s="190"/>
      <c r="I13" s="190"/>
      <c r="J13" s="298" t="s">
        <v>11</v>
      </c>
      <c r="K13" s="299"/>
      <c r="L13" s="299"/>
      <c r="M13" s="300"/>
      <c r="P13" s="184"/>
      <c r="R13" s="184"/>
      <c r="S13" s="184"/>
      <c r="T13" s="184"/>
      <c r="U13" s="184"/>
      <c r="V13" s="184"/>
      <c r="W13" s="184"/>
    </row>
    <row r="14" spans="1:55" ht="49.15" customHeight="1" thickBot="1" x14ac:dyDescent="0.3">
      <c r="A14" s="11"/>
      <c r="B14" s="258" t="s">
        <v>12</v>
      </c>
      <c r="C14" s="295"/>
      <c r="D14" s="296"/>
      <c r="E14" s="296"/>
      <c r="F14" s="296"/>
      <c r="G14" s="297"/>
      <c r="H14" s="6"/>
      <c r="J14" s="161">
        <f>TRUNC(($C$11-C13)/365)</f>
        <v>0</v>
      </c>
      <c r="K14" s="162" t="str">
        <f>IF((J14&lt;2),"Year","Years")</f>
        <v>Year</v>
      </c>
      <c r="L14" s="163">
        <f>ROUNDDOWN(((SUM(($C$11-C13)/365)-J14)*12),0)</f>
        <v>0</v>
      </c>
      <c r="M14" s="164" t="str">
        <f>IF((L14=1),"Month","Months")</f>
        <v>Months</v>
      </c>
      <c r="P14" s="184"/>
      <c r="R14" s="184"/>
      <c r="S14" s="184"/>
      <c r="T14" s="184"/>
      <c r="U14" s="184"/>
      <c r="V14" s="184"/>
      <c r="W14" s="184"/>
    </row>
    <row r="15" spans="1:55" ht="10.9" customHeight="1" thickBot="1" x14ac:dyDescent="0.4">
      <c r="A15" s="11"/>
      <c r="B15" s="259"/>
      <c r="C15" s="202"/>
      <c r="D15" s="202"/>
      <c r="E15" s="202"/>
      <c r="F15" s="202"/>
      <c r="G15" s="202"/>
      <c r="H15" s="6"/>
      <c r="J15" s="31"/>
      <c r="K15" s="31"/>
      <c r="L15" s="31"/>
      <c r="M15" s="49"/>
      <c r="P15" s="184"/>
      <c r="R15" s="184"/>
      <c r="S15" s="184"/>
      <c r="T15" s="184"/>
      <c r="U15" s="184"/>
      <c r="V15" s="184"/>
      <c r="W15" s="184"/>
    </row>
    <row r="16" spans="1:55" ht="49.9" customHeight="1" thickBot="1" x14ac:dyDescent="0.3">
      <c r="A16" s="11"/>
      <c r="B16" s="260" t="s">
        <v>13</v>
      </c>
      <c r="C16" s="337"/>
      <c r="D16" s="338"/>
      <c r="E16" s="338"/>
      <c r="F16" s="338"/>
      <c r="G16" s="339"/>
      <c r="H16" s="6"/>
      <c r="J16" s="292" t="s">
        <v>14</v>
      </c>
      <c r="K16" s="293"/>
      <c r="L16" s="293"/>
      <c r="M16" s="294"/>
      <c r="P16" s="184"/>
      <c r="R16" s="183"/>
      <c r="S16" s="183" t="b">
        <f>OR(Q16,Q18,Q20)</f>
        <v>0</v>
      </c>
      <c r="T16" s="184"/>
      <c r="U16" s="184"/>
      <c r="V16" s="184"/>
      <c r="W16" s="184"/>
    </row>
    <row r="17" spans="1:26" ht="8.4499999999999993" customHeight="1" thickBot="1" x14ac:dyDescent="0.4">
      <c r="A17" s="11"/>
      <c r="B17" s="261"/>
      <c r="C17" s="204"/>
      <c r="D17" s="204"/>
      <c r="E17" s="204"/>
      <c r="F17" s="204"/>
      <c r="G17" s="204"/>
      <c r="H17" s="205"/>
      <c r="I17" s="206">
        <f>J14+(L14/12)</f>
        <v>0</v>
      </c>
      <c r="J17" s="207"/>
      <c r="K17" s="207"/>
      <c r="L17" s="207"/>
      <c r="M17" s="3"/>
      <c r="P17" s="184"/>
      <c r="R17" s="183"/>
      <c r="S17" s="183"/>
      <c r="T17" s="184"/>
      <c r="U17" s="184"/>
      <c r="V17" s="184"/>
      <c r="W17" s="184"/>
    </row>
    <row r="18" spans="1:26" ht="40.15" customHeight="1" thickBot="1" x14ac:dyDescent="0.3">
      <c r="A18" s="11"/>
      <c r="B18" s="262" t="s">
        <v>15</v>
      </c>
      <c r="C18" s="334"/>
      <c r="D18" s="335"/>
      <c r="E18" s="335"/>
      <c r="F18" s="335"/>
      <c r="G18" s="336"/>
      <c r="H18" s="6"/>
      <c r="I18" s="6"/>
      <c r="J18" s="161">
        <f>TRUNC(($C$11-C14)/365)</f>
        <v>0</v>
      </c>
      <c r="K18" s="162" t="str">
        <f>IF((J18&lt;2),"Year","Years")</f>
        <v>Year</v>
      </c>
      <c r="L18" s="163">
        <f>ROUNDDOWN(((SUM(($C$11-C14)/365)-J18)*12),0)</f>
        <v>0</v>
      </c>
      <c r="M18" s="164" t="str">
        <f>IF((L18=1),"Month","Months")</f>
        <v>Months</v>
      </c>
      <c r="P18" s="184"/>
      <c r="Q18" s="183" t="b">
        <f>AND(K9&gt;='Pension Age'!A7,K9&lt;='Pension Age'!C6,J11&gt;='Pension Age'!D6)</f>
        <v>0</v>
      </c>
      <c r="R18" s="183"/>
      <c r="S18" s="183"/>
      <c r="T18" s="184"/>
      <c r="U18" s="184"/>
      <c r="V18" s="184"/>
      <c r="W18" s="184"/>
    </row>
    <row r="19" spans="1:26" ht="6" customHeight="1" thickBot="1" x14ac:dyDescent="0.35">
      <c r="A19" s="11"/>
      <c r="B19" s="263"/>
      <c r="C19" s="6"/>
      <c r="D19" s="6"/>
      <c r="E19" s="6"/>
      <c r="F19" s="6"/>
      <c r="G19" s="6"/>
      <c r="H19" s="190"/>
      <c r="I19" s="6"/>
      <c r="J19" s="190"/>
      <c r="K19" s="6"/>
      <c r="L19" s="6"/>
      <c r="M19" s="3"/>
      <c r="P19" s="184"/>
      <c r="Q19" s="183"/>
      <c r="R19" s="183"/>
      <c r="S19" s="183"/>
      <c r="T19" s="184"/>
      <c r="U19" s="184"/>
      <c r="V19" s="184"/>
      <c r="W19" s="184"/>
    </row>
    <row r="20" spans="1:26" ht="45.6" customHeight="1" thickBot="1" x14ac:dyDescent="0.4">
      <c r="A20" s="11"/>
      <c r="B20" s="262" t="s">
        <v>16</v>
      </c>
      <c r="C20" s="340">
        <f>C16*C18</f>
        <v>0</v>
      </c>
      <c r="D20" s="341"/>
      <c r="E20" s="202"/>
      <c r="F20" s="190"/>
      <c r="G20" s="190"/>
      <c r="H20" s="190"/>
      <c r="I20" s="6"/>
      <c r="J20" s="186" t="s">
        <v>17</v>
      </c>
      <c r="K20" s="162" t="s">
        <v>18</v>
      </c>
      <c r="L20" s="163"/>
      <c r="M20" s="164"/>
      <c r="P20" s="184"/>
      <c r="Q20" s="183" t="b">
        <f>AND(K9&gt;='Pension Age'!B7,J11&gt;='Pension Age'!D6)</f>
        <v>0</v>
      </c>
      <c r="R20" s="183"/>
      <c r="S20" s="183"/>
      <c r="T20" s="184"/>
      <c r="U20" s="184"/>
      <c r="V20" s="184"/>
      <c r="W20" s="184"/>
      <c r="X20" s="184"/>
      <c r="Y20" s="184"/>
      <c r="Z20" s="184"/>
    </row>
    <row r="21" spans="1:26" ht="65.45" customHeight="1" thickBot="1" x14ac:dyDescent="0.4">
      <c r="A21" s="11"/>
      <c r="B21" s="264" t="s">
        <v>19</v>
      </c>
      <c r="C21" s="342"/>
      <c r="D21" s="343"/>
      <c r="E21" s="208"/>
      <c r="F21" s="6"/>
      <c r="G21" s="6"/>
      <c r="H21" s="190"/>
      <c r="I21" s="6"/>
      <c r="J21" s="187">
        <v>46203</v>
      </c>
      <c r="K21" s="185">
        <f>(J21-K9)/365.25</f>
        <v>126.49691991786447</v>
      </c>
      <c r="L21" s="163"/>
      <c r="M21" s="164"/>
      <c r="P21" s="184"/>
      <c r="R21" s="184"/>
      <c r="S21" s="184"/>
      <c r="T21" s="184"/>
      <c r="U21" s="184"/>
      <c r="V21" s="184"/>
      <c r="W21" s="184"/>
      <c r="X21" s="184"/>
      <c r="Y21" s="184"/>
      <c r="Z21" s="184"/>
    </row>
    <row r="22" spans="1:26" ht="44.45" customHeight="1" thickBot="1" x14ac:dyDescent="0.35">
      <c r="A22" s="11"/>
      <c r="B22" s="265" t="s">
        <v>20</v>
      </c>
      <c r="C22" s="344">
        <f>C20+C21</f>
        <v>0</v>
      </c>
      <c r="D22" s="345"/>
      <c r="E22" s="52" t="s">
        <v>21</v>
      </c>
      <c r="F22" s="190"/>
      <c r="G22" s="190"/>
      <c r="H22" s="190"/>
      <c r="I22" s="6"/>
      <c r="J22" s="6"/>
      <c r="K22" s="6"/>
      <c r="L22" s="6"/>
      <c r="M22" s="3"/>
      <c r="R22" s="184"/>
      <c r="S22" s="184"/>
      <c r="T22" s="184"/>
      <c r="U22" s="184"/>
      <c r="V22" s="184"/>
      <c r="W22" s="184"/>
      <c r="X22" s="184"/>
      <c r="Y22" s="184"/>
      <c r="Z22" s="184"/>
    </row>
    <row r="23" spans="1:26" ht="13.15" hidden="1" customHeight="1" x14ac:dyDescent="0.3">
      <c r="A23" s="11"/>
      <c r="B23" s="259"/>
      <c r="C23" s="190"/>
      <c r="D23" s="190"/>
      <c r="E23" s="190"/>
      <c r="F23" s="190"/>
      <c r="G23" s="190"/>
      <c r="H23" s="6"/>
      <c r="I23" s="6"/>
      <c r="K23" s="6"/>
      <c r="L23" s="6"/>
      <c r="M23" s="3"/>
      <c r="R23" s="184"/>
      <c r="S23" s="184"/>
      <c r="T23" s="184"/>
      <c r="U23" s="184"/>
      <c r="V23" s="184"/>
      <c r="W23" s="184"/>
      <c r="X23" s="184"/>
      <c r="Y23" s="184"/>
      <c r="Z23" s="184"/>
    </row>
    <row r="24" spans="1:26" ht="6.6" hidden="1" customHeight="1" x14ac:dyDescent="0.3">
      <c r="A24" s="11"/>
      <c r="B24" s="259"/>
      <c r="C24" s="190"/>
      <c r="D24" s="190"/>
      <c r="E24" s="190"/>
      <c r="F24" s="190"/>
      <c r="G24" s="190"/>
      <c r="H24" s="190"/>
      <c r="I24" s="6"/>
      <c r="J24" s="6"/>
      <c r="K24" s="190"/>
      <c r="L24" s="190"/>
      <c r="M24" s="3"/>
      <c r="R24" s="184"/>
      <c r="S24" s="184"/>
      <c r="T24" s="184"/>
      <c r="U24" s="184"/>
      <c r="V24" s="184"/>
      <c r="W24" s="184"/>
      <c r="X24" s="184"/>
      <c r="Y24" s="184"/>
      <c r="Z24" s="184"/>
    </row>
    <row r="25" spans="1:26" ht="9" customHeight="1" thickBot="1" x14ac:dyDescent="0.35">
      <c r="A25" s="11"/>
      <c r="B25" s="12"/>
      <c r="C25" s="13"/>
      <c r="D25" s="13"/>
      <c r="E25" s="13"/>
      <c r="F25" s="13"/>
      <c r="G25" s="13"/>
      <c r="H25" s="13"/>
      <c r="I25" s="14"/>
      <c r="J25" s="13"/>
      <c r="K25" s="190"/>
      <c r="L25" s="190"/>
      <c r="M25" s="3"/>
      <c r="R25" s="184"/>
      <c r="S25" s="184"/>
      <c r="T25" s="184"/>
      <c r="U25" s="184"/>
      <c r="V25" s="184"/>
      <c r="W25" s="184"/>
      <c r="X25" s="184"/>
      <c r="Y25" s="184"/>
      <c r="Z25" s="184"/>
    </row>
    <row r="26" spans="1:26" ht="39" thickTop="1" thickBot="1" x14ac:dyDescent="0.3">
      <c r="A26" s="11"/>
      <c r="B26" s="330" t="s">
        <v>22</v>
      </c>
      <c r="C26" s="331"/>
      <c r="D26" s="331"/>
      <c r="E26" s="331"/>
      <c r="F26" s="331"/>
      <c r="G26" s="331"/>
      <c r="H26" s="331"/>
      <c r="I26" s="331"/>
      <c r="J26" s="331"/>
      <c r="K26" s="53" t="s">
        <v>23</v>
      </c>
      <c r="L26" s="85" t="s">
        <v>24</v>
      </c>
      <c r="M26" s="24" t="s">
        <v>25</v>
      </c>
      <c r="R26" s="184"/>
      <c r="S26" s="184"/>
      <c r="T26" s="184"/>
      <c r="U26" s="184"/>
      <c r="V26" s="184"/>
      <c r="W26" s="184"/>
      <c r="X26" s="184"/>
      <c r="Y26" s="184"/>
      <c r="Z26" s="184"/>
    </row>
    <row r="27" spans="1:26" ht="8.4499999999999993" hidden="1" customHeight="1" x14ac:dyDescent="0.3">
      <c r="A27" s="11"/>
      <c r="B27" s="259"/>
      <c r="C27" s="190"/>
      <c r="D27" s="209"/>
      <c r="E27" s="190"/>
      <c r="F27" s="190"/>
      <c r="G27" s="190"/>
      <c r="H27" s="190"/>
      <c r="I27" s="190"/>
      <c r="J27" s="190"/>
      <c r="K27" s="266"/>
      <c r="L27" s="210"/>
      <c r="M27" s="3"/>
      <c r="R27" s="184"/>
      <c r="S27" s="184"/>
      <c r="T27" s="184"/>
      <c r="U27" s="184"/>
      <c r="V27" s="184"/>
      <c r="W27" s="184"/>
      <c r="X27" s="184"/>
      <c r="Y27" s="184"/>
      <c r="Z27" s="184"/>
    </row>
    <row r="28" spans="1:26" hidden="1" x14ac:dyDescent="0.3">
      <c r="A28" s="11"/>
      <c r="B28" s="259"/>
      <c r="C28" s="6"/>
      <c r="D28" s="6"/>
      <c r="E28" s="6"/>
      <c r="F28" s="6"/>
      <c r="G28" s="6"/>
      <c r="H28" s="6"/>
      <c r="I28" s="6"/>
      <c r="J28" s="6"/>
      <c r="K28" s="266"/>
      <c r="L28" s="210"/>
      <c r="M28" s="3"/>
      <c r="R28" s="184"/>
      <c r="S28" s="184"/>
      <c r="T28" s="184"/>
      <c r="U28" s="184"/>
      <c r="V28" s="184"/>
      <c r="W28" s="184"/>
      <c r="X28" s="184"/>
      <c r="Y28" s="184"/>
      <c r="Z28" s="184"/>
    </row>
    <row r="29" spans="1:26" ht="9.6" hidden="1" customHeight="1" x14ac:dyDescent="0.3">
      <c r="A29" s="11"/>
      <c r="B29" s="259"/>
      <c r="C29" s="190"/>
      <c r="D29" s="190"/>
      <c r="E29" s="190"/>
      <c r="F29" s="190"/>
      <c r="G29" s="190"/>
      <c r="H29" s="190"/>
      <c r="I29" s="190"/>
      <c r="J29" s="190"/>
      <c r="K29" s="266"/>
      <c r="L29" s="210"/>
      <c r="M29" s="3"/>
      <c r="R29" s="184"/>
      <c r="S29" s="184"/>
      <c r="T29" s="184"/>
      <c r="U29" s="184"/>
      <c r="V29" s="184"/>
      <c r="W29" s="184"/>
      <c r="X29" s="184"/>
      <c r="Y29" s="184"/>
      <c r="Z29" s="184"/>
    </row>
    <row r="30" spans="1:26" hidden="1" x14ac:dyDescent="0.3">
      <c r="A30" s="11"/>
      <c r="B30" s="259"/>
      <c r="C30" s="190"/>
      <c r="D30" s="6"/>
      <c r="E30" s="6"/>
      <c r="F30" s="190"/>
      <c r="G30" s="190"/>
      <c r="H30" s="190"/>
      <c r="I30" s="190"/>
      <c r="J30" s="190"/>
      <c r="K30" s="266"/>
      <c r="L30" s="210"/>
      <c r="M30" s="3"/>
      <c r="R30" s="184"/>
      <c r="S30" s="184"/>
      <c r="T30" s="184"/>
      <c r="U30" s="184"/>
      <c r="V30" s="184"/>
      <c r="W30" s="184"/>
      <c r="X30" s="184"/>
      <c r="Y30" s="184"/>
      <c r="Z30" s="184"/>
    </row>
    <row r="31" spans="1:26" ht="19.5" thickBot="1" x14ac:dyDescent="0.35">
      <c r="A31" s="11"/>
      <c r="B31" s="267" t="s">
        <v>26</v>
      </c>
      <c r="C31" s="190"/>
      <c r="D31" s="190"/>
      <c r="E31" s="190"/>
      <c r="F31" s="190"/>
      <c r="G31" s="190"/>
      <c r="H31" s="190"/>
      <c r="I31" s="190"/>
      <c r="J31" s="190"/>
      <c r="K31" s="266"/>
      <c r="L31" s="210"/>
      <c r="M31" s="3"/>
      <c r="R31" s="184"/>
      <c r="S31" s="184"/>
      <c r="T31" s="184"/>
      <c r="U31" s="184"/>
      <c r="V31" s="184"/>
      <c r="W31" s="184"/>
      <c r="X31" s="184"/>
      <c r="Y31" s="184"/>
      <c r="Z31" s="184"/>
    </row>
    <row r="32" spans="1:26" ht="24" customHeight="1" thickBot="1" x14ac:dyDescent="0.4">
      <c r="A32" s="11"/>
      <c r="B32" s="268" t="s">
        <v>27</v>
      </c>
      <c r="C32" s="211"/>
      <c r="D32" s="64"/>
      <c r="E32" s="194" t="s">
        <v>28</v>
      </c>
      <c r="F32" s="194"/>
      <c r="G32" s="193" t="s">
        <v>29</v>
      </c>
      <c r="H32" s="54">
        <f>+C18</f>
        <v>0</v>
      </c>
      <c r="I32" s="212" t="s">
        <v>30</v>
      </c>
      <c r="J32" s="55">
        <f>ROUND((H32*D32),2)</f>
        <v>0</v>
      </c>
      <c r="K32" s="261"/>
      <c r="L32" s="210"/>
      <c r="M32" s="3"/>
      <c r="R32" s="184"/>
      <c r="S32" s="184"/>
      <c r="T32" s="184"/>
      <c r="U32" s="184"/>
      <c r="V32" s="184"/>
      <c r="W32" s="184"/>
      <c r="X32" s="184"/>
      <c r="Y32" s="184"/>
      <c r="Z32" s="184"/>
    </row>
    <row r="33" spans="1:55" ht="24" customHeight="1" thickBot="1" x14ac:dyDescent="0.4">
      <c r="A33" s="11"/>
      <c r="B33" s="268" t="s">
        <v>31</v>
      </c>
      <c r="C33" s="211"/>
      <c r="D33" s="64"/>
      <c r="E33" s="194" t="s">
        <v>28</v>
      </c>
      <c r="F33" s="65">
        <v>0.17499999999999999</v>
      </c>
      <c r="G33" s="193" t="s">
        <v>29</v>
      </c>
      <c r="H33" s="54">
        <f>F33*H32</f>
        <v>0</v>
      </c>
      <c r="I33" s="193" t="s">
        <v>30</v>
      </c>
      <c r="J33" s="55">
        <f>ROUND((H33*D33),2)</f>
        <v>0</v>
      </c>
      <c r="K33" s="56">
        <f>+J33+J32</f>
        <v>0</v>
      </c>
      <c r="L33" s="57"/>
      <c r="M33" s="58" t="s">
        <v>32</v>
      </c>
      <c r="R33" s="184"/>
      <c r="S33" s="184"/>
      <c r="T33" s="184"/>
      <c r="U33" s="184"/>
      <c r="V33" s="184"/>
      <c r="W33" s="184"/>
      <c r="X33" s="184"/>
      <c r="Y33" s="184"/>
      <c r="Z33" s="184"/>
    </row>
    <row r="34" spans="1:55" ht="24" customHeight="1" x14ac:dyDescent="0.35">
      <c r="A34" s="11"/>
      <c r="B34" s="259"/>
      <c r="C34" s="213"/>
      <c r="D34" s="190"/>
      <c r="E34" s="190"/>
      <c r="F34" s="6"/>
      <c r="G34" s="190"/>
      <c r="H34" s="214" t="s">
        <v>33</v>
      </c>
      <c r="I34" s="193" t="s">
        <v>34</v>
      </c>
      <c r="J34" s="215">
        <v>0.32</v>
      </c>
      <c r="K34" s="269"/>
      <c r="L34" s="86">
        <f>ROUND(K33*0.32,0)</f>
        <v>0</v>
      </c>
      <c r="M34" s="59"/>
      <c r="R34" s="184"/>
      <c r="S34" s="184"/>
      <c r="T34" s="184"/>
      <c r="U34" s="184"/>
      <c r="V34" s="184"/>
      <c r="W34" s="184"/>
      <c r="X34" s="184"/>
      <c r="Y34" s="184"/>
      <c r="Z34" s="184"/>
    </row>
    <row r="35" spans="1:55" ht="9" customHeight="1" thickBot="1" x14ac:dyDescent="0.4">
      <c r="A35" s="11"/>
      <c r="B35" s="259"/>
      <c r="C35" s="6"/>
      <c r="D35" s="6"/>
      <c r="E35" s="6"/>
      <c r="F35" s="6"/>
      <c r="G35" s="6"/>
      <c r="H35" s="6"/>
      <c r="I35" s="216"/>
      <c r="J35" s="6"/>
      <c r="K35" s="266"/>
      <c r="L35" s="210"/>
      <c r="M35" s="3"/>
      <c r="R35" s="184"/>
      <c r="S35" s="184"/>
      <c r="T35" s="184"/>
      <c r="U35" s="184"/>
      <c r="V35" s="184"/>
      <c r="W35" s="184"/>
      <c r="X35" s="184"/>
      <c r="Y35" s="184"/>
      <c r="Z35" s="184"/>
    </row>
    <row r="36" spans="1:55" hidden="1" x14ac:dyDescent="0.3">
      <c r="A36" s="11"/>
      <c r="B36" s="259"/>
      <c r="C36" s="213"/>
      <c r="D36" s="217"/>
      <c r="E36" s="190"/>
      <c r="F36" s="190"/>
      <c r="G36" s="192"/>
      <c r="H36" s="218"/>
      <c r="I36" s="219"/>
      <c r="J36" s="6"/>
      <c r="K36" s="266"/>
      <c r="L36" s="210"/>
      <c r="M36" s="3"/>
      <c r="R36" s="184"/>
      <c r="S36" s="184"/>
      <c r="T36" s="184"/>
      <c r="U36" s="184"/>
      <c r="V36" s="184"/>
      <c r="W36" s="184"/>
      <c r="X36" s="184"/>
      <c r="Y36" s="184"/>
      <c r="Z36" s="184"/>
    </row>
    <row r="37" spans="1:55" ht="87" customHeight="1" thickBot="1" x14ac:dyDescent="0.35">
      <c r="A37" s="11"/>
      <c r="B37" s="360" t="s">
        <v>35</v>
      </c>
      <c r="C37" s="361"/>
      <c r="D37" s="190"/>
      <c r="E37" s="190"/>
      <c r="F37" s="190"/>
      <c r="G37" s="190"/>
      <c r="H37" s="220"/>
      <c r="I37" s="192"/>
      <c r="J37" s="221" t="str">
        <f>IF($J$11&lt;66," ","1")</f>
        <v xml:space="preserve"> </v>
      </c>
      <c r="K37" s="370" t="str">
        <f>IF(OR($Q16,$Q18,$Q20),"Caution - if employee is over pension age, unused leave will be taxed at marginal rates and reported as Leave Type 'U'. There is no tax free portion of the genuine redundancy payment. It is an excluded ETP"," ")</f>
        <v xml:space="preserve"> </v>
      </c>
      <c r="L37" s="371"/>
      <c r="M37" s="372"/>
      <c r="R37" s="184"/>
      <c r="S37" s="184"/>
      <c r="T37" s="184"/>
      <c r="U37" s="184"/>
      <c r="V37" s="184"/>
      <c r="W37" s="184"/>
      <c r="X37" s="184"/>
      <c r="Y37" s="184"/>
      <c r="Z37" s="184"/>
    </row>
    <row r="38" spans="1:55" ht="10.15" customHeight="1" thickBot="1" x14ac:dyDescent="0.3">
      <c r="A38" s="11"/>
      <c r="B38" s="259"/>
      <c r="C38" s="213"/>
      <c r="D38" s="190"/>
      <c r="E38" s="190"/>
      <c r="F38" s="190"/>
      <c r="G38" s="190"/>
      <c r="H38" s="190"/>
      <c r="I38" s="192"/>
      <c r="J38" s="190"/>
      <c r="K38" s="270"/>
      <c r="L38" s="222"/>
      <c r="M38" s="33"/>
      <c r="R38" s="184"/>
      <c r="S38" s="184"/>
      <c r="T38" s="184"/>
      <c r="U38" s="184"/>
      <c r="V38" s="184"/>
      <c r="W38" s="184"/>
      <c r="X38" s="184"/>
      <c r="Y38" s="184"/>
      <c r="Z38" s="184"/>
    </row>
    <row r="39" spans="1:55" ht="24" customHeight="1" thickBot="1" x14ac:dyDescent="0.4">
      <c r="A39" s="11"/>
      <c r="B39" s="271" t="s">
        <v>36</v>
      </c>
      <c r="C39" s="223"/>
      <c r="D39" s="291"/>
      <c r="E39" s="224" t="s">
        <v>37</v>
      </c>
      <c r="F39" s="224"/>
      <c r="G39" s="225" t="s">
        <v>29</v>
      </c>
      <c r="H39" s="60">
        <f>C22</f>
        <v>0</v>
      </c>
      <c r="I39" s="226" t="s">
        <v>30</v>
      </c>
      <c r="J39" s="61">
        <f>ROUND((H39*D39),2)</f>
        <v>0</v>
      </c>
      <c r="K39" s="66">
        <f>J39</f>
        <v>0</v>
      </c>
      <c r="L39" s="67"/>
      <c r="M39" s="24" t="s">
        <v>38</v>
      </c>
      <c r="R39" s="184"/>
      <c r="S39" s="184"/>
      <c r="T39" s="184"/>
      <c r="U39" s="184"/>
      <c r="V39" s="184"/>
      <c r="W39" s="184"/>
      <c r="X39" s="184"/>
      <c r="Y39" s="184"/>
      <c r="Z39" s="184"/>
    </row>
    <row r="40" spans="1:55" ht="21.75" thickBot="1" x14ac:dyDescent="0.4">
      <c r="A40" s="11"/>
      <c r="B40" s="271"/>
      <c r="C40" s="9"/>
      <c r="D40" s="194"/>
      <c r="E40" s="207"/>
      <c r="F40" s="207"/>
      <c r="G40" s="207"/>
      <c r="H40" s="227" t="s">
        <v>33</v>
      </c>
      <c r="I40" s="317" t="s">
        <v>39</v>
      </c>
      <c r="J40" s="318"/>
      <c r="K40" s="269"/>
      <c r="L40" s="68">
        <v>0</v>
      </c>
      <c r="M40" s="32"/>
      <c r="R40" s="184"/>
      <c r="S40" s="184"/>
      <c r="T40" s="184"/>
      <c r="U40" s="184"/>
      <c r="V40" s="184"/>
      <c r="W40" s="184"/>
      <c r="X40" s="184"/>
      <c r="Y40" s="184"/>
      <c r="Z40" s="184"/>
    </row>
    <row r="41" spans="1:55" ht="25.15" customHeight="1" thickBot="1" x14ac:dyDescent="0.4">
      <c r="A41" s="11"/>
      <c r="B41" s="271" t="s">
        <v>40</v>
      </c>
      <c r="C41" s="223"/>
      <c r="D41" s="291"/>
      <c r="E41" s="224" t="s">
        <v>37</v>
      </c>
      <c r="F41" s="224"/>
      <c r="G41" s="225" t="s">
        <v>29</v>
      </c>
      <c r="H41" s="62">
        <f>C22</f>
        <v>0</v>
      </c>
      <c r="I41" s="193" t="s">
        <v>30</v>
      </c>
      <c r="J41" s="63">
        <f>ROUND((H41*D41),2)</f>
        <v>0</v>
      </c>
      <c r="K41" s="51">
        <f>J41</f>
        <v>0</v>
      </c>
      <c r="L41" s="57"/>
      <c r="M41" s="24" t="s">
        <v>32</v>
      </c>
      <c r="R41" s="184"/>
      <c r="S41" s="184"/>
      <c r="T41" s="184"/>
      <c r="U41" s="184"/>
      <c r="V41" s="184"/>
      <c r="W41" s="184"/>
      <c r="X41" s="184"/>
      <c r="Y41" s="184"/>
      <c r="Z41" s="184"/>
    </row>
    <row r="42" spans="1:55" ht="21" x14ac:dyDescent="0.3">
      <c r="A42" s="11"/>
      <c r="B42" s="271"/>
      <c r="C42" s="207"/>
      <c r="D42" s="207"/>
      <c r="E42" s="207"/>
      <c r="F42" s="207"/>
      <c r="G42" s="207"/>
      <c r="H42" s="227" t="s">
        <v>33</v>
      </c>
      <c r="I42" s="228" t="s">
        <v>34</v>
      </c>
      <c r="J42" s="229">
        <v>0.32</v>
      </c>
      <c r="K42" s="269"/>
      <c r="L42" s="86">
        <f>ROUND(K41*0.32,0)</f>
        <v>0</v>
      </c>
      <c r="M42" s="32"/>
      <c r="R42" s="184"/>
      <c r="S42" s="184"/>
      <c r="T42" s="184"/>
      <c r="U42" s="184"/>
      <c r="V42" s="184"/>
      <c r="W42" s="184"/>
      <c r="X42" s="184"/>
      <c r="Y42" s="184"/>
      <c r="Z42" s="184"/>
    </row>
    <row r="43" spans="1:55" ht="4.1500000000000004" customHeight="1" thickBot="1" x14ac:dyDescent="0.35">
      <c r="A43" s="11"/>
      <c r="B43" s="271"/>
      <c r="C43" s="207"/>
      <c r="D43" s="207"/>
      <c r="E43" s="207"/>
      <c r="F43" s="207"/>
      <c r="G43" s="207"/>
      <c r="H43" s="207"/>
      <c r="I43" s="207"/>
      <c r="J43" s="207"/>
      <c r="K43" s="272"/>
      <c r="L43" s="230"/>
      <c r="M43" s="3"/>
      <c r="R43" s="184"/>
      <c r="S43" s="184"/>
      <c r="T43" s="184"/>
      <c r="U43" s="184"/>
      <c r="V43" s="184"/>
      <c r="W43" s="184"/>
      <c r="X43" s="184"/>
      <c r="Y43" s="184"/>
      <c r="Z43" s="184"/>
    </row>
    <row r="44" spans="1:55" s="31" customFormat="1" ht="28.9" customHeight="1" thickBot="1" x14ac:dyDescent="0.35">
      <c r="A44" s="4"/>
      <c r="B44" s="332" t="s">
        <v>41</v>
      </c>
      <c r="C44" s="333"/>
      <c r="D44" s="333"/>
      <c r="E44" s="333"/>
      <c r="F44" s="333"/>
      <c r="G44" s="333"/>
      <c r="H44" s="333"/>
      <c r="I44" s="333"/>
      <c r="J44" s="333"/>
      <c r="K44" s="101">
        <f>SUM(K33:K43)+J36</f>
        <v>0</v>
      </c>
      <c r="L44" s="102">
        <f>SUM(L32:L43)</f>
        <v>0</v>
      </c>
      <c r="M44" s="103"/>
      <c r="N44" s="20"/>
      <c r="O44" s="20"/>
      <c r="P44" s="20"/>
      <c r="Q44" s="20"/>
      <c r="R44" s="9"/>
      <c r="S44" s="9"/>
      <c r="T44" s="9"/>
      <c r="U44" s="9"/>
      <c r="V44" s="9"/>
      <c r="W44" s="9"/>
      <c r="X44" s="9"/>
      <c r="Y44" s="9"/>
      <c r="Z44" s="9"/>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row>
    <row r="45" spans="1:55" ht="12" hidden="1" customHeight="1" x14ac:dyDescent="0.3">
      <c r="A45" s="11"/>
      <c r="B45" s="259"/>
      <c r="C45" s="190"/>
      <c r="D45" s="190"/>
      <c r="E45" s="190"/>
      <c r="F45" s="190"/>
      <c r="G45" s="190"/>
      <c r="H45" s="190"/>
      <c r="I45" s="190"/>
      <c r="J45" s="190"/>
      <c r="K45" s="266"/>
      <c r="L45" s="210"/>
      <c r="M45" s="3"/>
      <c r="R45" s="184"/>
      <c r="S45" s="184"/>
      <c r="T45" s="184"/>
      <c r="U45" s="184"/>
      <c r="V45" s="184"/>
      <c r="W45" s="184"/>
      <c r="X45" s="184"/>
      <c r="Y45" s="184"/>
      <c r="Z45" s="184"/>
    </row>
    <row r="46" spans="1:55" ht="4.1500000000000004" customHeight="1" thickBot="1" x14ac:dyDescent="0.35">
      <c r="A46" s="11"/>
      <c r="B46" s="15"/>
      <c r="C46" s="16"/>
      <c r="D46" s="16"/>
      <c r="E46" s="16"/>
      <c r="F46" s="16"/>
      <c r="G46" s="16"/>
      <c r="H46" s="16"/>
      <c r="I46" s="16"/>
      <c r="J46" s="16"/>
      <c r="K46" s="26"/>
      <c r="L46" s="17"/>
      <c r="M46" s="5"/>
      <c r="R46" s="184"/>
      <c r="S46" s="184"/>
      <c r="T46" s="184"/>
      <c r="U46" s="184"/>
      <c r="V46" s="184"/>
      <c r="W46" s="184"/>
      <c r="X46" s="184"/>
      <c r="Y46" s="184"/>
      <c r="Z46" s="184"/>
    </row>
    <row r="47" spans="1:55" ht="6.6" customHeight="1" x14ac:dyDescent="0.3">
      <c r="A47" s="11"/>
      <c r="B47" s="273"/>
      <c r="C47" s="231"/>
      <c r="D47" s="231"/>
      <c r="E47" s="231"/>
      <c r="F47" s="231"/>
      <c r="G47" s="231"/>
      <c r="H47" s="231"/>
      <c r="I47" s="231"/>
      <c r="J47" s="231"/>
      <c r="K47" s="232"/>
      <c r="L47" s="233"/>
      <c r="M47" s="3"/>
      <c r="R47" s="184"/>
      <c r="S47" s="184"/>
      <c r="T47" s="184"/>
      <c r="U47" s="184"/>
      <c r="V47" s="184"/>
      <c r="W47" s="184"/>
      <c r="X47" s="184"/>
      <c r="Y47" s="184"/>
      <c r="Z47" s="184"/>
    </row>
    <row r="48" spans="1:55" ht="31.15" customHeight="1" x14ac:dyDescent="0.3">
      <c r="A48" s="11"/>
      <c r="B48" s="327" t="s">
        <v>42</v>
      </c>
      <c r="C48" s="328"/>
      <c r="D48" s="328"/>
      <c r="E48" s="328"/>
      <c r="F48" s="328"/>
      <c r="G48" s="328"/>
      <c r="H48" s="328"/>
      <c r="I48" s="328"/>
      <c r="J48" s="329"/>
      <c r="K48" s="234"/>
      <c r="L48" s="210"/>
      <c r="M48" s="3"/>
      <c r="R48" s="184"/>
      <c r="S48" s="184"/>
      <c r="T48" s="184"/>
      <c r="U48" s="184"/>
      <c r="V48" s="184"/>
      <c r="W48" s="184"/>
      <c r="X48" s="184"/>
      <c r="Y48" s="184"/>
      <c r="Z48" s="184"/>
    </row>
    <row r="49" spans="1:26" ht="10.9" customHeight="1" thickBot="1" x14ac:dyDescent="0.35">
      <c r="A49" s="11"/>
      <c r="B49" s="259"/>
      <c r="C49" s="190"/>
      <c r="D49" s="190"/>
      <c r="E49" s="190"/>
      <c r="F49" s="190"/>
      <c r="G49" s="190"/>
      <c r="H49" s="190"/>
      <c r="I49" s="190"/>
      <c r="J49" s="190"/>
      <c r="K49" s="234"/>
      <c r="L49" s="210"/>
      <c r="M49" s="3"/>
      <c r="R49" s="184"/>
      <c r="S49" s="184"/>
      <c r="T49" s="184"/>
      <c r="U49" s="184"/>
      <c r="V49" s="184"/>
      <c r="W49" s="184"/>
      <c r="X49" s="184"/>
      <c r="Y49" s="184"/>
      <c r="Z49" s="184"/>
    </row>
    <row r="50" spans="1:26" ht="28.9" customHeight="1" thickBot="1" x14ac:dyDescent="0.4">
      <c r="A50" s="11"/>
      <c r="B50" s="368" t="s">
        <v>43</v>
      </c>
      <c r="C50" s="369"/>
      <c r="D50" s="369"/>
      <c r="E50" s="189"/>
      <c r="F50" s="191" t="s">
        <v>37</v>
      </c>
      <c r="G50" s="192" t="s">
        <v>29</v>
      </c>
      <c r="H50" s="69">
        <f>C20</f>
        <v>0</v>
      </c>
      <c r="I50" s="193" t="s">
        <v>30</v>
      </c>
      <c r="J50" s="70">
        <f>ROUND((H50*E50),2)</f>
        <v>0</v>
      </c>
      <c r="K50" s="210"/>
      <c r="L50" s="210"/>
      <c r="M50" s="3"/>
      <c r="R50" s="184"/>
      <c r="S50" s="184"/>
      <c r="T50" s="184"/>
      <c r="U50" s="184"/>
      <c r="V50" s="184"/>
      <c r="W50" s="184"/>
      <c r="X50" s="184"/>
      <c r="Y50" s="184"/>
      <c r="Z50" s="184"/>
    </row>
    <row r="51" spans="1:26" ht="28.9" customHeight="1" thickBot="1" x14ac:dyDescent="0.4">
      <c r="A51" s="11"/>
      <c r="B51" s="368" t="s">
        <v>44</v>
      </c>
      <c r="C51" s="369"/>
      <c r="D51" s="369"/>
      <c r="E51" s="189"/>
      <c r="F51" s="191" t="s">
        <v>37</v>
      </c>
      <c r="G51" s="192" t="s">
        <v>29</v>
      </c>
      <c r="H51" s="69">
        <f>C20</f>
        <v>0</v>
      </c>
      <c r="I51" s="193" t="s">
        <v>30</v>
      </c>
      <c r="J51" s="70">
        <f>ROUND((H51*E51),2)</f>
        <v>0</v>
      </c>
      <c r="K51" s="210"/>
      <c r="L51" s="210"/>
      <c r="M51" s="3"/>
      <c r="R51" s="184"/>
      <c r="S51" s="184"/>
      <c r="T51" s="184"/>
      <c r="U51" s="184"/>
      <c r="V51" s="184"/>
      <c r="W51" s="184"/>
      <c r="X51" s="184"/>
      <c r="Y51" s="184"/>
      <c r="Z51" s="184"/>
    </row>
    <row r="52" spans="1:26" ht="42" customHeight="1" thickBot="1" x14ac:dyDescent="0.4">
      <c r="A52" s="11"/>
      <c r="B52" s="368" t="s">
        <v>45</v>
      </c>
      <c r="C52" s="369"/>
      <c r="D52" s="369"/>
      <c r="E52" s="189"/>
      <c r="F52" s="191" t="s">
        <v>46</v>
      </c>
      <c r="G52" s="192"/>
      <c r="H52" s="194"/>
      <c r="I52" s="193" t="s">
        <v>30</v>
      </c>
      <c r="J52" s="70">
        <f>E52</f>
        <v>0</v>
      </c>
      <c r="K52" s="210"/>
      <c r="L52" s="210"/>
      <c r="M52" s="3"/>
      <c r="R52" s="184"/>
      <c r="S52" s="184"/>
      <c r="T52" s="184"/>
      <c r="U52" s="184"/>
      <c r="V52" s="184"/>
      <c r="W52" s="184"/>
      <c r="X52" s="184"/>
      <c r="Y52" s="184"/>
      <c r="Z52" s="184"/>
    </row>
    <row r="53" spans="1:26" ht="42" customHeight="1" thickBot="1" x14ac:dyDescent="0.4">
      <c r="A53" s="11"/>
      <c r="B53" s="368" t="s">
        <v>47</v>
      </c>
      <c r="C53" s="369"/>
      <c r="D53" s="369"/>
      <c r="E53" s="189"/>
      <c r="F53" s="191" t="s">
        <v>46</v>
      </c>
      <c r="G53" s="192"/>
      <c r="H53" s="194"/>
      <c r="I53" s="193" t="s">
        <v>30</v>
      </c>
      <c r="J53" s="70">
        <f>E53</f>
        <v>0</v>
      </c>
      <c r="K53" s="210"/>
      <c r="L53" s="210"/>
      <c r="M53" s="3"/>
    </row>
    <row r="54" spans="1:26" ht="25.15" customHeight="1" thickBot="1" x14ac:dyDescent="0.35">
      <c r="A54" s="11"/>
      <c r="B54" s="365" t="s">
        <v>48</v>
      </c>
      <c r="C54" s="366"/>
      <c r="D54" s="367"/>
      <c r="E54" s="195"/>
      <c r="F54" s="195"/>
      <c r="G54" s="195"/>
      <c r="H54" s="195"/>
      <c r="I54" s="195"/>
      <c r="J54" s="71">
        <f>SUM(J50:J53)</f>
        <v>0</v>
      </c>
      <c r="K54" s="274"/>
      <c r="L54" s="210"/>
      <c r="M54" s="3"/>
    </row>
    <row r="55" spans="1:26" ht="33.6" customHeight="1" x14ac:dyDescent="0.25">
      <c r="A55" s="11"/>
      <c r="B55" s="362" t="s">
        <v>137</v>
      </c>
      <c r="C55" s="363"/>
      <c r="D55" s="363"/>
      <c r="E55" s="363"/>
      <c r="F55" s="363"/>
      <c r="G55" s="363"/>
      <c r="H55" s="363"/>
      <c r="I55" s="364"/>
      <c r="J55" s="55">
        <f>IF(OR(Q16,Q18,Q20),0,(IF(J54&gt;(13100+6552*J18),(13100+6552*J18),J54)))</f>
        <v>0</v>
      </c>
      <c r="K55" s="72">
        <f>J55</f>
        <v>0</v>
      </c>
      <c r="L55" s="84">
        <f>ROUND((0*K55),0)</f>
        <v>0</v>
      </c>
      <c r="M55" s="37" t="s">
        <v>49</v>
      </c>
    </row>
    <row r="56" spans="1:26" ht="13.15" customHeight="1" thickBot="1" x14ac:dyDescent="0.3">
      <c r="A56" s="11"/>
      <c r="B56" s="259"/>
      <c r="C56" s="190"/>
      <c r="D56" s="190"/>
      <c r="E56" s="190"/>
      <c r="F56" s="190"/>
      <c r="G56" s="190"/>
      <c r="H56" s="190"/>
      <c r="I56" s="190"/>
      <c r="J56" s="235"/>
      <c r="K56" s="266"/>
      <c r="L56" s="210"/>
      <c r="M56" s="23"/>
    </row>
    <row r="57" spans="1:26" ht="21.75" thickBot="1" x14ac:dyDescent="0.3">
      <c r="A57" s="11"/>
      <c r="B57" s="322" t="s">
        <v>50</v>
      </c>
      <c r="C57" s="323"/>
      <c r="D57" s="323"/>
      <c r="E57" s="323"/>
      <c r="F57" s="323"/>
      <c r="G57" s="323"/>
      <c r="H57" s="323"/>
      <c r="I57" s="324"/>
      <c r="J57" s="55">
        <f>IF(J54&gt;J55,J54-J55,0)</f>
        <v>0</v>
      </c>
      <c r="K57" s="266"/>
      <c r="L57" s="210"/>
      <c r="M57" s="23"/>
    </row>
    <row r="58" spans="1:26" ht="5.45" customHeight="1" thickBot="1" x14ac:dyDescent="0.3">
      <c r="A58" s="11"/>
      <c r="B58" s="275"/>
      <c r="C58" s="196"/>
      <c r="D58" s="196"/>
      <c r="E58" s="196"/>
      <c r="F58" s="196"/>
      <c r="G58" s="196"/>
      <c r="H58" s="196"/>
      <c r="I58" s="196"/>
      <c r="J58" s="35"/>
      <c r="K58" s="266"/>
      <c r="L58" s="210"/>
      <c r="M58" s="23"/>
    </row>
    <row r="59" spans="1:26" ht="21.75" thickBot="1" x14ac:dyDescent="0.4">
      <c r="A59" s="11"/>
      <c r="B59" s="349" t="s">
        <v>51</v>
      </c>
      <c r="C59" s="350"/>
      <c r="D59" s="350"/>
      <c r="E59" s="350"/>
      <c r="F59" s="350"/>
      <c r="G59" s="350"/>
      <c r="H59" s="350"/>
      <c r="I59" s="350"/>
      <c r="J59" s="350"/>
      <c r="K59" s="350"/>
      <c r="L59" s="350"/>
      <c r="M59" s="351"/>
    </row>
    <row r="60" spans="1:26" ht="5.45" customHeight="1" thickBot="1" x14ac:dyDescent="0.3">
      <c r="A60" s="11"/>
      <c r="B60" s="276"/>
      <c r="C60" s="191"/>
      <c r="D60" s="191"/>
      <c r="E60" s="191"/>
      <c r="F60" s="191"/>
      <c r="G60" s="191"/>
      <c r="H60" s="191"/>
      <c r="I60" s="191"/>
      <c r="J60" s="236"/>
      <c r="K60" s="237"/>
      <c r="L60" s="222"/>
      <c r="M60" s="23"/>
    </row>
    <row r="61" spans="1:26" ht="34.9" customHeight="1" thickBot="1" x14ac:dyDescent="0.3">
      <c r="A61" s="6"/>
      <c r="B61" s="382" t="s">
        <v>52</v>
      </c>
      <c r="C61" s="383"/>
      <c r="D61" s="91"/>
      <c r="E61" s="92">
        <f>IF((SUM(($M$76-$C$13))+1)&lt;0.01,0,(SUM(($M$76-$C$13))+1))</f>
        <v>30498</v>
      </c>
      <c r="F61" s="238"/>
      <c r="G61" s="88" t="s">
        <v>53</v>
      </c>
      <c r="H61" s="34">
        <f>E61</f>
        <v>30498</v>
      </c>
      <c r="I61" s="191" t="s">
        <v>33</v>
      </c>
      <c r="J61" s="239">
        <v>0</v>
      </c>
      <c r="K61" s="51" t="e">
        <f>IF($L$11&gt;$J$11,$J$57-$J$64,0)</f>
        <v>#DIV/0!</v>
      </c>
      <c r="L61" s="73" t="e">
        <f>ROUND((0*K61),0)</f>
        <v>#DIV/0!</v>
      </c>
      <c r="M61" s="25" t="s">
        <v>54</v>
      </c>
    </row>
    <row r="62" spans="1:26" ht="21.75" thickBot="1" x14ac:dyDescent="0.3">
      <c r="A62" s="6"/>
      <c r="B62" s="276"/>
      <c r="C62" s="39"/>
      <c r="D62" s="91"/>
      <c r="E62" s="92">
        <f>E63-E61</f>
        <v>-30498</v>
      </c>
      <c r="F62" s="238"/>
      <c r="G62" s="88" t="s">
        <v>53</v>
      </c>
      <c r="H62" s="34">
        <f>E62</f>
        <v>-30498</v>
      </c>
      <c r="I62" s="240" t="s">
        <v>33</v>
      </c>
      <c r="J62" s="241"/>
      <c r="K62" s="269"/>
      <c r="L62" s="242"/>
      <c r="M62" s="23"/>
    </row>
    <row r="63" spans="1:26" ht="21.75" thickBot="1" x14ac:dyDescent="0.3">
      <c r="A63" s="6"/>
      <c r="B63" s="276"/>
      <c r="C63" s="93" t="s">
        <v>55</v>
      </c>
      <c r="D63" s="93"/>
      <c r="E63" s="94">
        <f>$C$11-$C$13</f>
        <v>0</v>
      </c>
      <c r="F63" s="94"/>
      <c r="G63" s="93" t="s">
        <v>53</v>
      </c>
      <c r="H63" s="95">
        <f>SUM(H61:H62)</f>
        <v>0</v>
      </c>
      <c r="I63" s="191"/>
      <c r="J63" s="236"/>
      <c r="K63" s="269"/>
      <c r="L63" s="242"/>
      <c r="M63" s="23"/>
    </row>
    <row r="64" spans="1:26" ht="21.75" thickBot="1" x14ac:dyDescent="0.3">
      <c r="A64" s="6"/>
      <c r="B64" s="276"/>
      <c r="C64" s="39"/>
      <c r="D64" s="325" t="s">
        <v>56</v>
      </c>
      <c r="E64" s="325"/>
      <c r="F64" s="325"/>
      <c r="G64" s="325"/>
      <c r="H64" s="325"/>
      <c r="I64" s="326"/>
      <c r="J64" s="46" t="e">
        <f>E62/E63*$J$57</f>
        <v>#DIV/0!</v>
      </c>
      <c r="K64" s="269"/>
      <c r="L64" s="242"/>
      <c r="M64" s="23"/>
    </row>
    <row r="65" spans="1:13" ht="9.6" customHeight="1" thickBot="1" x14ac:dyDescent="0.3">
      <c r="A65" s="6"/>
      <c r="B65" s="276"/>
      <c r="C65" s="88"/>
      <c r="D65" s="88"/>
      <c r="E65" s="96"/>
      <c r="F65" s="96"/>
      <c r="G65" s="88"/>
      <c r="H65" s="97"/>
      <c r="I65" s="191"/>
      <c r="J65" s="236"/>
      <c r="K65" s="269"/>
      <c r="L65" s="242"/>
      <c r="M65" s="23"/>
    </row>
    <row r="66" spans="1:13" ht="36" customHeight="1" x14ac:dyDescent="0.25">
      <c r="A66" s="6"/>
      <c r="B66" s="277"/>
      <c r="C66" s="88"/>
      <c r="D66" s="88" t="s">
        <v>138</v>
      </c>
      <c r="E66" s="96"/>
      <c r="F66" s="96"/>
      <c r="G66" s="88"/>
      <c r="H66" s="97"/>
      <c r="I66" s="240"/>
      <c r="J66" s="243">
        <v>0.32</v>
      </c>
      <c r="K66" s="74" t="e">
        <f>IF(AND($L$11&gt;$K$21,$J$64&gt;=260000),260000,IF(AND($L$11&gt;$K$21,$J$64&lt;=260000),$J$64,0))</f>
        <v>#DIV/0!</v>
      </c>
      <c r="L66" s="75" t="e">
        <f>ROUND((0.32*K66),0)</f>
        <v>#DIV/0!</v>
      </c>
      <c r="M66" s="76" t="s">
        <v>57</v>
      </c>
    </row>
    <row r="67" spans="1:13" ht="36" customHeight="1" thickBot="1" x14ac:dyDescent="0.3">
      <c r="A67" s="6"/>
      <c r="B67" s="277"/>
      <c r="C67" s="244"/>
      <c r="D67" s="244" t="s">
        <v>139</v>
      </c>
      <c r="E67" s="238"/>
      <c r="F67" s="238"/>
      <c r="G67" s="244"/>
      <c r="H67" s="245">
        <f>IF(H62&lt;260000,0,H62-H66)</f>
        <v>0</v>
      </c>
      <c r="I67" s="240"/>
      <c r="J67" s="243">
        <v>0.47</v>
      </c>
      <c r="K67" s="77" t="e">
        <f>IF(AND($L$11&gt;$K$21,$J$64&gt;=260000),($J$64-260000),IF(AND($L$11&gt;$K$21,$J$64&lt;=260000),0,0))</f>
        <v>#DIV/0!</v>
      </c>
      <c r="L67" s="78" t="e">
        <f>ROUND((0.47*K67),0)</f>
        <v>#DIV/0!</v>
      </c>
      <c r="M67" s="79" t="s">
        <v>57</v>
      </c>
    </row>
    <row r="68" spans="1:13" ht="24" thickBot="1" x14ac:dyDescent="0.3">
      <c r="A68" s="6"/>
      <c r="B68" s="352" t="s">
        <v>58</v>
      </c>
      <c r="C68" s="353"/>
      <c r="D68" s="353"/>
      <c r="E68" s="353"/>
      <c r="F68" s="353"/>
      <c r="G68" s="353"/>
      <c r="H68" s="353"/>
      <c r="I68" s="353"/>
      <c r="J68" s="353"/>
      <c r="K68" s="354"/>
      <c r="L68" s="354"/>
      <c r="M68" s="355"/>
    </row>
    <row r="69" spans="1:13" ht="10.9" customHeight="1" thickBot="1" x14ac:dyDescent="0.4">
      <c r="A69" s="6"/>
      <c r="B69" s="278"/>
      <c r="C69" s="246"/>
      <c r="D69" s="246"/>
      <c r="E69" s="246"/>
      <c r="F69" s="246"/>
      <c r="G69" s="246"/>
      <c r="H69" s="246"/>
      <c r="I69" s="246"/>
      <c r="J69" s="246"/>
      <c r="K69" s="246"/>
      <c r="L69" s="246"/>
      <c r="M69" s="23"/>
    </row>
    <row r="70" spans="1:13" ht="24" customHeight="1" thickBot="1" x14ac:dyDescent="0.3">
      <c r="A70" s="6"/>
      <c r="B70" s="356" t="s">
        <v>59</v>
      </c>
      <c r="C70" s="357"/>
      <c r="D70" s="357"/>
      <c r="E70" s="357"/>
      <c r="F70" s="357"/>
      <c r="G70" s="357"/>
      <c r="H70" s="357"/>
      <c r="I70" s="357"/>
      <c r="J70" s="357"/>
      <c r="K70" s="358"/>
      <c r="L70" s="358"/>
      <c r="M70" s="359"/>
    </row>
    <row r="71" spans="1:13" ht="33" customHeight="1" thickBot="1" x14ac:dyDescent="0.3">
      <c r="A71" s="6"/>
      <c r="B71" s="384" t="s">
        <v>52</v>
      </c>
      <c r="C71" s="385"/>
      <c r="D71" s="89"/>
      <c r="E71" s="90">
        <f>IF((SUM(($M$76-$C$13))+1)&lt;0.01,0,(SUM(($M$76-$C$13))+1))</f>
        <v>30498</v>
      </c>
      <c r="F71" s="238"/>
      <c r="G71" s="88" t="s">
        <v>53</v>
      </c>
      <c r="H71" s="178">
        <f>E71</f>
        <v>30498</v>
      </c>
      <c r="I71" s="191" t="s">
        <v>33</v>
      </c>
      <c r="J71" s="239">
        <v>0</v>
      </c>
      <c r="K71" s="80">
        <f>IF($L$11&lt;=$J$11,$J$57-$J$64,0)</f>
        <v>0</v>
      </c>
      <c r="L71" s="73">
        <f>ROUND((0*K71),0)</f>
        <v>0</v>
      </c>
      <c r="M71" s="81" t="s">
        <v>54</v>
      </c>
    </row>
    <row r="72" spans="1:13" ht="21.75" thickBot="1" x14ac:dyDescent="0.3">
      <c r="A72" s="6"/>
      <c r="B72" s="276"/>
      <c r="C72" s="39"/>
      <c r="D72" s="91"/>
      <c r="E72" s="92">
        <f>($C$11-$C$13)-E71</f>
        <v>-30498</v>
      </c>
      <c r="F72" s="238"/>
      <c r="G72" s="88" t="s">
        <v>53</v>
      </c>
      <c r="H72" s="177">
        <f>E72</f>
        <v>-30498</v>
      </c>
      <c r="I72" s="240" t="s">
        <v>33</v>
      </c>
      <c r="J72" s="241"/>
      <c r="K72" s="247"/>
      <c r="L72" s="242"/>
      <c r="M72" s="23"/>
    </row>
    <row r="73" spans="1:13" ht="21.75" thickBot="1" x14ac:dyDescent="0.3">
      <c r="A73" s="11"/>
      <c r="B73" s="276"/>
      <c r="C73" s="93" t="s">
        <v>55</v>
      </c>
      <c r="D73" s="93"/>
      <c r="E73" s="94">
        <f>SUM(($C$11-$C$13))+1</f>
        <v>1</v>
      </c>
      <c r="F73" s="94"/>
      <c r="G73" s="93" t="s">
        <v>53</v>
      </c>
      <c r="H73" s="179">
        <f>SUM(H67:H67)</f>
        <v>0</v>
      </c>
      <c r="I73" s="191"/>
      <c r="J73" s="236"/>
      <c r="K73" s="247"/>
      <c r="L73" s="242"/>
      <c r="M73" s="23"/>
    </row>
    <row r="74" spans="1:13" ht="33" customHeight="1" x14ac:dyDescent="0.25">
      <c r="A74" s="18"/>
      <c r="B74" s="277"/>
      <c r="C74" s="88"/>
      <c r="D74" s="88" t="s">
        <v>138</v>
      </c>
      <c r="E74" s="96"/>
      <c r="F74" s="96"/>
      <c r="G74" s="88"/>
      <c r="H74" s="180">
        <f>IF(H72&lt;260000,H72,FALSE)</f>
        <v>-30498</v>
      </c>
      <c r="I74" s="240"/>
      <c r="J74" s="243">
        <v>0.17</v>
      </c>
      <c r="K74" s="74" t="e">
        <f>IF(AND($L$11&lt;=$K$21,$J$64&gt;=260000),260000,IF(AND($L$11&lt;=$K$21,$J$64&lt;=260000),$J$64,0))</f>
        <v>#DIV/0!</v>
      </c>
      <c r="L74" s="75" t="e">
        <f>ROUND((0.17*K74),0)</f>
        <v>#DIV/0!</v>
      </c>
      <c r="M74" s="76" t="s">
        <v>57</v>
      </c>
    </row>
    <row r="75" spans="1:13" ht="33" customHeight="1" thickBot="1" x14ac:dyDescent="0.3">
      <c r="A75" s="18"/>
      <c r="B75" s="276"/>
      <c r="C75" s="88"/>
      <c r="D75" s="244" t="s">
        <v>139</v>
      </c>
      <c r="E75" s="96"/>
      <c r="F75" s="96"/>
      <c r="G75" s="88"/>
      <c r="H75" s="180">
        <f>IF(H72&lt;260000,0,H72-H74)</f>
        <v>0</v>
      </c>
      <c r="I75" s="240"/>
      <c r="J75" s="243">
        <v>0.47</v>
      </c>
      <c r="K75" s="77" t="e">
        <f>IF(AND($L$11&lt;$K$21,$J$64&gt;=260000),($J$64-260000),IF(AND($L$11&lt;$K$21,$J$64&lt;=260000),0,0))</f>
        <v>#DIV/0!</v>
      </c>
      <c r="L75" s="78" t="e">
        <f>ROUND((0.47*K75),0)</f>
        <v>#DIV/0!</v>
      </c>
      <c r="M75" s="79" t="s">
        <v>57</v>
      </c>
    </row>
    <row r="76" spans="1:13" ht="19.5" thickBot="1" x14ac:dyDescent="0.3">
      <c r="A76" s="11"/>
      <c r="B76" s="276"/>
      <c r="C76" s="93" t="s">
        <v>55</v>
      </c>
      <c r="D76" s="93"/>
      <c r="E76" s="94">
        <f>SUM(($C$11-$C$13))+1</f>
        <v>1</v>
      </c>
      <c r="F76" s="94"/>
      <c r="G76" s="93" t="s">
        <v>53</v>
      </c>
      <c r="H76" s="179">
        <f>SUM(H71:H72)</f>
        <v>0</v>
      </c>
      <c r="I76" s="191"/>
      <c r="J76" s="236"/>
      <c r="K76" s="270"/>
      <c r="L76" s="222"/>
      <c r="M76" s="27">
        <v>30497</v>
      </c>
    </row>
    <row r="77" spans="1:13" ht="21.75" thickBot="1" x14ac:dyDescent="0.3">
      <c r="A77" s="11"/>
      <c r="B77" s="276"/>
      <c r="C77" s="40"/>
      <c r="D77" s="375" t="s">
        <v>56</v>
      </c>
      <c r="E77" s="375"/>
      <c r="F77" s="375"/>
      <c r="G77" s="375"/>
      <c r="H77" s="375"/>
      <c r="I77" s="376"/>
      <c r="J77" s="82">
        <f>IF(($K$21&lt;=$K$21),($J$57-K71),0)</f>
        <v>0</v>
      </c>
      <c r="K77" s="270"/>
      <c r="L77" s="222"/>
      <c r="M77" s="27">
        <v>30498</v>
      </c>
    </row>
    <row r="78" spans="1:13" ht="7.9" customHeight="1" thickBot="1" x14ac:dyDescent="0.3">
      <c r="A78" s="11"/>
      <c r="B78" s="279"/>
      <c r="C78" s="236"/>
      <c r="D78" s="236"/>
      <c r="E78" s="236"/>
      <c r="F78" s="236"/>
      <c r="G78" s="236"/>
      <c r="H78" s="236"/>
      <c r="I78" s="236"/>
      <c r="J78" s="236"/>
      <c r="K78" s="237"/>
      <c r="L78" s="222"/>
      <c r="M78" s="36"/>
    </row>
    <row r="79" spans="1:13" ht="25.15" customHeight="1" thickBot="1" x14ac:dyDescent="0.3">
      <c r="A79" s="11"/>
      <c r="B79" s="379" t="s">
        <v>60</v>
      </c>
      <c r="C79" s="380"/>
      <c r="D79" s="380"/>
      <c r="E79" s="380"/>
      <c r="F79" s="380"/>
      <c r="G79" s="380"/>
      <c r="H79" s="380"/>
      <c r="I79" s="380"/>
      <c r="J79" s="381"/>
      <c r="K79" s="98" t="e">
        <f>SUM(K55:K76)</f>
        <v>#DIV/0!</v>
      </c>
      <c r="L79" s="99" t="e">
        <f>SUM(L55:L76)</f>
        <v>#DIV/0!</v>
      </c>
      <c r="M79" s="100"/>
    </row>
    <row r="80" spans="1:13" hidden="1" x14ac:dyDescent="0.25">
      <c r="A80" s="11"/>
      <c r="B80" s="279"/>
      <c r="C80" s="236"/>
      <c r="D80" s="236"/>
      <c r="E80" s="236"/>
      <c r="F80" s="236"/>
      <c r="G80" s="236"/>
      <c r="H80" s="236"/>
      <c r="I80" s="236"/>
      <c r="J80" s="236"/>
      <c r="K80" s="222"/>
      <c r="L80" s="222"/>
      <c r="M80" s="23"/>
    </row>
    <row r="81" spans="1:13" hidden="1" x14ac:dyDescent="0.25">
      <c r="A81" s="11"/>
      <c r="B81" s="280"/>
      <c r="C81" s="248"/>
      <c r="D81" s="248"/>
      <c r="E81" s="248"/>
      <c r="F81" s="248"/>
      <c r="G81" s="248"/>
      <c r="H81" s="248"/>
      <c r="I81" s="248"/>
      <c r="J81" s="248"/>
      <c r="K81" s="222"/>
      <c r="L81" s="222"/>
      <c r="M81" s="23"/>
    </row>
    <row r="82" spans="1:13" ht="7.9" customHeight="1" thickBot="1" x14ac:dyDescent="0.3">
      <c r="A82" s="11"/>
      <c r="B82" s="281"/>
      <c r="C82" s="236"/>
      <c r="D82" s="236"/>
      <c r="E82" s="249"/>
      <c r="F82" s="249"/>
      <c r="G82" s="236"/>
      <c r="H82" s="250"/>
      <c r="I82" s="236"/>
      <c r="J82" s="236"/>
      <c r="K82" s="222"/>
      <c r="L82" s="222"/>
      <c r="M82" s="23"/>
    </row>
    <row r="83" spans="1:13" ht="30" customHeight="1" thickBot="1" x14ac:dyDescent="0.3">
      <c r="A83" s="11"/>
      <c r="B83" s="276"/>
      <c r="C83" s="377" t="s">
        <v>61</v>
      </c>
      <c r="D83" s="377"/>
      <c r="E83" s="377"/>
      <c r="F83" s="378"/>
      <c r="G83" s="373">
        <f>0.12*(J51+J53)</f>
        <v>0</v>
      </c>
      <c r="H83" s="374"/>
      <c r="I83" s="236"/>
      <c r="J83" s="40"/>
      <c r="K83" s="222"/>
      <c r="L83" s="222"/>
      <c r="M83" s="23"/>
    </row>
    <row r="84" spans="1:13" ht="4.1500000000000004" customHeight="1" thickBot="1" x14ac:dyDescent="0.3">
      <c r="A84" s="11"/>
      <c r="B84" s="276"/>
      <c r="C84" s="251"/>
      <c r="D84" s="251"/>
      <c r="E84" s="251"/>
      <c r="F84" s="251"/>
      <c r="G84" s="251"/>
      <c r="H84" s="252"/>
      <c r="I84" s="251"/>
      <c r="J84" s="222"/>
      <c r="K84" s="222"/>
      <c r="L84" s="222"/>
      <c r="M84" s="23"/>
    </row>
    <row r="85" spans="1:13" ht="25.15" customHeight="1" thickBot="1" x14ac:dyDescent="0.3">
      <c r="A85" s="11"/>
      <c r="B85" s="276"/>
      <c r="C85" s="236"/>
      <c r="D85" s="236"/>
      <c r="E85" s="236"/>
      <c r="F85" s="236"/>
      <c r="G85" s="236"/>
      <c r="H85" s="236"/>
      <c r="I85" s="236"/>
      <c r="J85" s="315" t="s">
        <v>62</v>
      </c>
      <c r="K85" s="316"/>
      <c r="L85" s="83" t="e">
        <f>K44+K79-L44-L79</f>
        <v>#DIV/0!</v>
      </c>
      <c r="M85" s="33"/>
    </row>
    <row r="86" spans="1:13" ht="6.6" customHeight="1" thickBot="1" x14ac:dyDescent="0.3">
      <c r="A86" s="11"/>
      <c r="B86" s="41"/>
      <c r="C86" s="42"/>
      <c r="D86" s="42"/>
      <c r="E86" s="42"/>
      <c r="F86" s="42"/>
      <c r="G86" s="42"/>
      <c r="H86" s="42"/>
      <c r="I86" s="42"/>
      <c r="J86" s="42"/>
      <c r="K86" s="43"/>
      <c r="L86" s="43"/>
      <c r="M86" s="45"/>
    </row>
    <row r="87" spans="1:13" x14ac:dyDescent="0.25">
      <c r="A87" s="11"/>
      <c r="B87" s="44"/>
      <c r="C87" s="40"/>
      <c r="D87" s="40"/>
      <c r="E87" s="40"/>
      <c r="F87" s="40"/>
      <c r="G87" s="40"/>
      <c r="H87" s="40"/>
      <c r="I87" s="40"/>
      <c r="J87" s="38" t="s">
        <v>63</v>
      </c>
      <c r="K87" s="388"/>
      <c r="L87" s="388"/>
      <c r="M87" s="388"/>
    </row>
    <row r="88" spans="1:13" x14ac:dyDescent="0.3">
      <c r="A88" s="11"/>
      <c r="B88" s="4" t="s">
        <v>64</v>
      </c>
      <c r="C88" s="386"/>
      <c r="D88" s="386"/>
      <c r="E88" s="19"/>
      <c r="F88" s="19"/>
      <c r="G88" s="20"/>
      <c r="H88" s="19"/>
      <c r="I88" s="19"/>
      <c r="J88" s="39" t="s">
        <v>65</v>
      </c>
      <c r="K88" s="389"/>
      <c r="L88" s="389"/>
      <c r="M88" s="389"/>
    </row>
    <row r="89" spans="1:13" x14ac:dyDescent="0.3">
      <c r="A89" s="11"/>
      <c r="B89" s="4"/>
      <c r="C89" s="21"/>
      <c r="D89" s="20"/>
      <c r="E89" s="19"/>
      <c r="F89" s="19"/>
      <c r="G89" s="20"/>
      <c r="H89" s="19"/>
      <c r="I89" s="20"/>
      <c r="J89" s="39" t="s">
        <v>66</v>
      </c>
      <c r="K89" s="389"/>
      <c r="L89" s="389"/>
      <c r="M89" s="389"/>
    </row>
    <row r="90" spans="1:13" ht="23.45" customHeight="1" x14ac:dyDescent="0.3">
      <c r="A90" s="11"/>
      <c r="B90" s="22" t="s">
        <v>67</v>
      </c>
      <c r="C90" s="387"/>
      <c r="D90" s="387"/>
      <c r="E90" s="19"/>
      <c r="F90" s="19"/>
      <c r="G90" s="20"/>
      <c r="H90" s="19"/>
      <c r="I90" s="20"/>
      <c r="J90" s="39" t="s">
        <v>68</v>
      </c>
      <c r="K90" s="389"/>
      <c r="L90" s="389"/>
      <c r="M90" s="389"/>
    </row>
    <row r="91" spans="1:13" s="6" customFormat="1" x14ac:dyDescent="0.3">
      <c r="A91" s="11"/>
      <c r="B91" s="11"/>
      <c r="M91" s="4"/>
    </row>
    <row r="92" spans="1:13" s="6" customFormat="1" x14ac:dyDescent="0.3">
      <c r="A92" s="11"/>
      <c r="B92" s="11"/>
      <c r="M92" s="4"/>
    </row>
    <row r="93" spans="1:13" s="6" customFormat="1" x14ac:dyDescent="0.3">
      <c r="A93" s="11"/>
      <c r="B93" s="11"/>
      <c r="M93" s="4"/>
    </row>
    <row r="94" spans="1:13" s="6" customFormat="1" x14ac:dyDescent="0.3">
      <c r="A94" s="11"/>
      <c r="B94" s="11"/>
      <c r="M94" s="4"/>
    </row>
    <row r="95" spans="1:13" s="6" customFormat="1" x14ac:dyDescent="0.3">
      <c r="A95" s="11"/>
      <c r="B95" s="11"/>
      <c r="M95" s="4"/>
    </row>
    <row r="96" spans="1:13" s="6" customFormat="1" x14ac:dyDescent="0.3">
      <c r="A96" s="11"/>
      <c r="B96" s="11"/>
      <c r="M96" s="4"/>
    </row>
    <row r="97" spans="1:13" s="6" customFormat="1" x14ac:dyDescent="0.3">
      <c r="A97" s="11"/>
      <c r="B97" s="11"/>
      <c r="M97" s="4"/>
    </row>
    <row r="98" spans="1:13" s="6" customFormat="1" x14ac:dyDescent="0.3">
      <c r="A98" s="11"/>
      <c r="B98" s="11"/>
      <c r="M98" s="4"/>
    </row>
    <row r="99" spans="1:13" s="6" customFormat="1" x14ac:dyDescent="0.3">
      <c r="A99" s="11"/>
      <c r="B99" s="11"/>
      <c r="M99" s="4"/>
    </row>
    <row r="100" spans="1:13" s="6" customFormat="1" x14ac:dyDescent="0.3">
      <c r="A100" s="11"/>
      <c r="B100" s="11"/>
      <c r="M100" s="4"/>
    </row>
    <row r="101" spans="1:13" s="6" customFormat="1" x14ac:dyDescent="0.3">
      <c r="A101" s="11"/>
      <c r="B101" s="11"/>
      <c r="M101" s="4"/>
    </row>
    <row r="102" spans="1:13" s="6" customFormat="1" x14ac:dyDescent="0.3">
      <c r="A102" s="11"/>
      <c r="B102" s="11"/>
      <c r="M102" s="4"/>
    </row>
    <row r="103" spans="1:13" s="6" customFormat="1" x14ac:dyDescent="0.3">
      <c r="A103" s="11"/>
      <c r="B103" s="11"/>
      <c r="M103" s="4"/>
    </row>
    <row r="104" spans="1:13" s="6" customFormat="1" x14ac:dyDescent="0.3">
      <c r="A104" s="11"/>
      <c r="B104" s="11"/>
      <c r="M104" s="4"/>
    </row>
    <row r="105" spans="1:13" s="6" customFormat="1" x14ac:dyDescent="0.3">
      <c r="A105" s="11"/>
      <c r="B105" s="11"/>
      <c r="M105" s="4"/>
    </row>
    <row r="106" spans="1:13" s="6" customFormat="1" x14ac:dyDescent="0.3">
      <c r="A106" s="11"/>
      <c r="B106" s="11"/>
      <c r="M106" s="4"/>
    </row>
    <row r="107" spans="1:13" s="6" customFormat="1" x14ac:dyDescent="0.3">
      <c r="A107" s="11"/>
      <c r="B107" s="11"/>
      <c r="M107" s="4"/>
    </row>
    <row r="108" spans="1:13" s="6" customFormat="1" x14ac:dyDescent="0.3">
      <c r="A108" s="11"/>
      <c r="B108" s="11"/>
      <c r="M108" s="4"/>
    </row>
    <row r="109" spans="1:13" s="6" customFormat="1" x14ac:dyDescent="0.3">
      <c r="A109" s="11"/>
      <c r="B109" s="11"/>
      <c r="M109" s="4"/>
    </row>
    <row r="110" spans="1:13" s="6" customFormat="1" x14ac:dyDescent="0.3">
      <c r="A110" s="11"/>
      <c r="B110" s="11"/>
      <c r="M110" s="4"/>
    </row>
    <row r="111" spans="1:13" s="6" customFormat="1" x14ac:dyDescent="0.3">
      <c r="A111" s="11"/>
      <c r="B111" s="11"/>
      <c r="M111" s="4"/>
    </row>
    <row r="112" spans="1:13" s="6" customFormat="1" x14ac:dyDescent="0.3">
      <c r="A112" s="11"/>
      <c r="B112" s="11"/>
      <c r="M112" s="4"/>
    </row>
    <row r="113" spans="1:13" s="6" customFormat="1" x14ac:dyDescent="0.3">
      <c r="A113" s="11"/>
      <c r="B113" s="11"/>
      <c r="M113" s="4"/>
    </row>
    <row r="114" spans="1:13" s="6" customFormat="1" x14ac:dyDescent="0.3">
      <c r="A114" s="11"/>
      <c r="B114" s="11"/>
      <c r="M114" s="4"/>
    </row>
    <row r="115" spans="1:13" s="6" customFormat="1" x14ac:dyDescent="0.3">
      <c r="A115" s="11"/>
      <c r="B115" s="11"/>
      <c r="M115" s="4"/>
    </row>
    <row r="116" spans="1:13" s="6" customFormat="1" x14ac:dyDescent="0.3">
      <c r="A116" s="11"/>
      <c r="B116" s="11"/>
      <c r="M116" s="4"/>
    </row>
    <row r="117" spans="1:13" s="6" customFormat="1" x14ac:dyDescent="0.3">
      <c r="A117" s="11"/>
      <c r="B117" s="11"/>
      <c r="M117" s="4"/>
    </row>
    <row r="118" spans="1:13" s="6" customFormat="1" x14ac:dyDescent="0.3">
      <c r="A118" s="11"/>
      <c r="B118" s="11"/>
      <c r="M118" s="4"/>
    </row>
    <row r="119" spans="1:13" s="6" customFormat="1" x14ac:dyDescent="0.3">
      <c r="A119" s="11"/>
      <c r="B119" s="11"/>
      <c r="M119" s="4"/>
    </row>
    <row r="120" spans="1:13" s="6" customFormat="1" x14ac:dyDescent="0.3">
      <c r="A120" s="11"/>
      <c r="B120" s="11"/>
      <c r="M120" s="4"/>
    </row>
    <row r="121" spans="1:13" s="6" customFormat="1" x14ac:dyDescent="0.3">
      <c r="A121" s="11"/>
      <c r="B121" s="11"/>
      <c r="M121" s="4"/>
    </row>
    <row r="122" spans="1:13" s="6" customFormat="1" x14ac:dyDescent="0.3">
      <c r="A122" s="11"/>
      <c r="B122" s="11"/>
      <c r="M122" s="4"/>
    </row>
    <row r="123" spans="1:13" s="6" customFormat="1" x14ac:dyDescent="0.3">
      <c r="A123" s="11"/>
      <c r="B123" s="11"/>
      <c r="M123" s="4"/>
    </row>
    <row r="124" spans="1:13" s="6" customFormat="1" x14ac:dyDescent="0.3">
      <c r="A124" s="11"/>
      <c r="B124" s="11"/>
      <c r="M124" s="4"/>
    </row>
    <row r="125" spans="1:13" s="6" customFormat="1" x14ac:dyDescent="0.3">
      <c r="A125" s="11"/>
      <c r="B125" s="11"/>
      <c r="M125" s="4"/>
    </row>
    <row r="126" spans="1:13" s="6" customFormat="1" x14ac:dyDescent="0.3">
      <c r="A126" s="11"/>
      <c r="B126" s="11"/>
      <c r="M126" s="4"/>
    </row>
    <row r="127" spans="1:13" s="6" customFormat="1" x14ac:dyDescent="0.3">
      <c r="A127" s="11"/>
      <c r="B127" s="11"/>
      <c r="M127" s="4"/>
    </row>
    <row r="128" spans="1:13" s="6" customFormat="1" x14ac:dyDescent="0.3">
      <c r="A128" s="11"/>
      <c r="B128" s="11"/>
      <c r="M128" s="4"/>
    </row>
    <row r="129" spans="1:13" s="6" customFormat="1" x14ac:dyDescent="0.3">
      <c r="A129" s="11"/>
      <c r="B129" s="11"/>
      <c r="M129" s="4"/>
    </row>
    <row r="130" spans="1:13" s="6" customFormat="1" x14ac:dyDescent="0.3">
      <c r="A130" s="11"/>
      <c r="B130" s="11"/>
      <c r="M130" s="4"/>
    </row>
    <row r="131" spans="1:13" s="6" customFormat="1" x14ac:dyDescent="0.3">
      <c r="A131" s="11"/>
      <c r="B131" s="11"/>
      <c r="M131" s="4"/>
    </row>
    <row r="132" spans="1:13" s="6" customFormat="1" x14ac:dyDescent="0.3">
      <c r="A132" s="11"/>
      <c r="B132" s="11"/>
      <c r="M132" s="4"/>
    </row>
    <row r="133" spans="1:13" s="6" customFormat="1" x14ac:dyDescent="0.3">
      <c r="A133" s="11"/>
      <c r="B133" s="11"/>
      <c r="M133" s="4"/>
    </row>
    <row r="134" spans="1:13" s="6" customFormat="1" x14ac:dyDescent="0.3">
      <c r="A134" s="11"/>
      <c r="B134" s="11"/>
      <c r="M134" s="4"/>
    </row>
    <row r="135" spans="1:13" s="6" customFormat="1" x14ac:dyDescent="0.3">
      <c r="A135" s="11"/>
      <c r="B135" s="11"/>
      <c r="M135" s="4"/>
    </row>
    <row r="136" spans="1:13" s="6" customFormat="1" x14ac:dyDescent="0.3">
      <c r="A136" s="11"/>
      <c r="B136" s="11"/>
      <c r="M136" s="4"/>
    </row>
    <row r="137" spans="1:13" s="6" customFormat="1" x14ac:dyDescent="0.3">
      <c r="A137" s="11"/>
      <c r="B137" s="11"/>
      <c r="M137" s="4"/>
    </row>
    <row r="138" spans="1:13" s="6" customFormat="1" x14ac:dyDescent="0.3">
      <c r="A138" s="11"/>
      <c r="B138" s="11"/>
      <c r="M138" s="4"/>
    </row>
    <row r="139" spans="1:13" s="6" customFormat="1" x14ac:dyDescent="0.3">
      <c r="A139" s="11"/>
      <c r="B139" s="11"/>
      <c r="M139" s="4"/>
    </row>
    <row r="140" spans="1:13" s="6" customFormat="1" x14ac:dyDescent="0.3">
      <c r="A140" s="11"/>
      <c r="B140" s="11"/>
      <c r="M140" s="4"/>
    </row>
    <row r="141" spans="1:13" s="6" customFormat="1" x14ac:dyDescent="0.3">
      <c r="A141" s="11"/>
      <c r="B141" s="11"/>
      <c r="M141" s="4"/>
    </row>
    <row r="142" spans="1:13" s="6" customFormat="1" x14ac:dyDescent="0.3">
      <c r="A142" s="11"/>
      <c r="B142" s="11"/>
      <c r="M142" s="4"/>
    </row>
    <row r="143" spans="1:13" s="6" customFormat="1" x14ac:dyDescent="0.3">
      <c r="A143" s="11"/>
      <c r="B143" s="11"/>
      <c r="M143" s="4"/>
    </row>
    <row r="144" spans="1:13" s="6" customFormat="1" x14ac:dyDescent="0.3">
      <c r="A144" s="11"/>
      <c r="B144" s="11"/>
      <c r="M144" s="4"/>
    </row>
    <row r="145" spans="1:13" s="6" customFormat="1" x14ac:dyDescent="0.3">
      <c r="A145" s="11"/>
      <c r="B145" s="11"/>
      <c r="M145" s="4"/>
    </row>
    <row r="146" spans="1:13" s="6" customFormat="1" x14ac:dyDescent="0.3">
      <c r="A146" s="11"/>
      <c r="B146" s="11"/>
      <c r="M146" s="4"/>
    </row>
    <row r="147" spans="1:13" s="6" customFormat="1" x14ac:dyDescent="0.3">
      <c r="A147" s="11"/>
      <c r="B147" s="11"/>
      <c r="M147" s="4"/>
    </row>
    <row r="148" spans="1:13" s="6" customFormat="1" x14ac:dyDescent="0.3">
      <c r="A148" s="11"/>
      <c r="B148" s="11"/>
      <c r="M148" s="4"/>
    </row>
    <row r="149" spans="1:13" s="6" customFormat="1" x14ac:dyDescent="0.3">
      <c r="A149" s="11"/>
      <c r="B149" s="11"/>
      <c r="M149" s="4"/>
    </row>
    <row r="150" spans="1:13" s="6" customFormat="1" x14ac:dyDescent="0.3">
      <c r="A150" s="11"/>
      <c r="B150" s="11"/>
      <c r="M150" s="4"/>
    </row>
    <row r="151" spans="1:13" s="6" customFormat="1" x14ac:dyDescent="0.3">
      <c r="A151" s="11"/>
      <c r="B151" s="11"/>
      <c r="M151" s="4"/>
    </row>
    <row r="152" spans="1:13" s="6" customFormat="1" x14ac:dyDescent="0.3">
      <c r="A152" s="11"/>
      <c r="B152" s="11"/>
      <c r="M152" s="4"/>
    </row>
    <row r="153" spans="1:13" s="6" customFormat="1" x14ac:dyDescent="0.3">
      <c r="A153" s="11"/>
      <c r="B153" s="11"/>
      <c r="M153" s="4"/>
    </row>
    <row r="154" spans="1:13" s="6" customFormat="1" x14ac:dyDescent="0.3">
      <c r="A154" s="11"/>
      <c r="B154" s="11"/>
      <c r="M154" s="4"/>
    </row>
    <row r="155" spans="1:13" s="6" customFormat="1" x14ac:dyDescent="0.3">
      <c r="A155" s="11"/>
      <c r="B155" s="11"/>
      <c r="M155" s="4"/>
    </row>
    <row r="156" spans="1:13" s="6" customFormat="1" x14ac:dyDescent="0.3">
      <c r="A156" s="11"/>
      <c r="B156" s="11"/>
      <c r="M156" s="4"/>
    </row>
    <row r="157" spans="1:13" s="6" customFormat="1" x14ac:dyDescent="0.3">
      <c r="A157" s="11"/>
      <c r="B157" s="11"/>
      <c r="M157" s="4"/>
    </row>
    <row r="158" spans="1:13" s="6" customFormat="1" x14ac:dyDescent="0.3">
      <c r="A158" s="11"/>
      <c r="B158" s="11"/>
      <c r="M158" s="4"/>
    </row>
    <row r="159" spans="1:13" s="6" customFormat="1" x14ac:dyDescent="0.3">
      <c r="A159" s="11"/>
      <c r="B159" s="11"/>
      <c r="M159" s="4"/>
    </row>
    <row r="160" spans="1:13" s="6" customFormat="1" x14ac:dyDescent="0.3">
      <c r="A160" s="11"/>
      <c r="B160" s="11"/>
      <c r="M160" s="4"/>
    </row>
    <row r="161" spans="1:13" s="6" customFormat="1" x14ac:dyDescent="0.3">
      <c r="A161" s="11"/>
      <c r="B161" s="11"/>
      <c r="M161" s="4"/>
    </row>
    <row r="162" spans="1:13" s="6" customFormat="1" x14ac:dyDescent="0.3">
      <c r="A162" s="11"/>
      <c r="B162" s="11"/>
      <c r="M162" s="4"/>
    </row>
    <row r="163" spans="1:13" s="6" customFormat="1" x14ac:dyDescent="0.3">
      <c r="A163" s="11"/>
      <c r="B163" s="11"/>
      <c r="M163" s="4"/>
    </row>
    <row r="164" spans="1:13" s="6" customFormat="1" x14ac:dyDescent="0.3">
      <c r="A164" s="11"/>
      <c r="B164" s="11"/>
      <c r="M164" s="4"/>
    </row>
    <row r="165" spans="1:13" s="6" customFormat="1" x14ac:dyDescent="0.3">
      <c r="A165" s="11"/>
      <c r="B165" s="11"/>
      <c r="M165" s="4"/>
    </row>
    <row r="166" spans="1:13" s="6" customFormat="1" x14ac:dyDescent="0.3">
      <c r="A166" s="11"/>
      <c r="B166" s="11"/>
      <c r="M166" s="4"/>
    </row>
    <row r="167" spans="1:13" s="6" customFormat="1" x14ac:dyDescent="0.3">
      <c r="A167" s="11"/>
      <c r="B167" s="11"/>
      <c r="M167" s="4"/>
    </row>
    <row r="168" spans="1:13" s="6" customFormat="1" x14ac:dyDescent="0.3">
      <c r="A168" s="11"/>
      <c r="B168" s="11"/>
      <c r="M168" s="4"/>
    </row>
    <row r="169" spans="1:13" s="6" customFormat="1" x14ac:dyDescent="0.3">
      <c r="A169" s="11"/>
      <c r="B169" s="11"/>
      <c r="M169" s="4"/>
    </row>
    <row r="170" spans="1:13" s="6" customFormat="1" x14ac:dyDescent="0.3">
      <c r="A170" s="11"/>
      <c r="B170" s="11"/>
      <c r="M170" s="4"/>
    </row>
    <row r="171" spans="1:13" s="6" customFormat="1" x14ac:dyDescent="0.3">
      <c r="A171" s="11"/>
      <c r="B171" s="11"/>
      <c r="M171" s="4"/>
    </row>
    <row r="172" spans="1:13" s="6" customFormat="1" x14ac:dyDescent="0.3">
      <c r="A172" s="11"/>
      <c r="B172" s="11"/>
      <c r="M172" s="4"/>
    </row>
    <row r="173" spans="1:13" s="6" customFormat="1" x14ac:dyDescent="0.3">
      <c r="A173" s="11"/>
      <c r="B173" s="11"/>
      <c r="M173" s="4"/>
    </row>
    <row r="174" spans="1:13" s="6" customFormat="1" x14ac:dyDescent="0.3">
      <c r="A174" s="11"/>
      <c r="B174" s="11"/>
      <c r="M174" s="4"/>
    </row>
    <row r="175" spans="1:13" s="6" customFormat="1" x14ac:dyDescent="0.3">
      <c r="A175" s="11"/>
      <c r="B175" s="11"/>
      <c r="M175" s="4"/>
    </row>
    <row r="176" spans="1:13" s="6" customFormat="1" x14ac:dyDescent="0.3">
      <c r="A176" s="11"/>
      <c r="B176" s="11"/>
      <c r="M176" s="4"/>
    </row>
    <row r="177" spans="1:13" s="6" customFormat="1" x14ac:dyDescent="0.3">
      <c r="A177" s="11"/>
      <c r="B177" s="11"/>
      <c r="M177" s="4"/>
    </row>
    <row r="178" spans="1:13" s="6" customFormat="1" x14ac:dyDescent="0.3">
      <c r="A178" s="11"/>
      <c r="B178" s="11"/>
      <c r="M178" s="4"/>
    </row>
    <row r="179" spans="1:13" s="6" customFormat="1" x14ac:dyDescent="0.3">
      <c r="A179" s="11"/>
      <c r="B179" s="11"/>
      <c r="M179" s="4"/>
    </row>
    <row r="180" spans="1:13" s="6" customFormat="1" x14ac:dyDescent="0.3">
      <c r="A180" s="11"/>
      <c r="B180" s="11"/>
      <c r="M180" s="4"/>
    </row>
    <row r="181" spans="1:13" s="6" customFormat="1" x14ac:dyDescent="0.3">
      <c r="A181" s="11"/>
      <c r="B181" s="11"/>
      <c r="M181" s="4"/>
    </row>
    <row r="182" spans="1:13" s="6" customFormat="1" x14ac:dyDescent="0.3">
      <c r="A182" s="11"/>
      <c r="B182" s="11"/>
      <c r="M182" s="4"/>
    </row>
    <row r="183" spans="1:13" s="6" customFormat="1" x14ac:dyDescent="0.3">
      <c r="A183" s="11"/>
      <c r="B183" s="11"/>
      <c r="M183" s="4"/>
    </row>
    <row r="184" spans="1:13" s="6" customFormat="1" x14ac:dyDescent="0.3">
      <c r="A184" s="11"/>
      <c r="B184" s="11"/>
      <c r="M184" s="4"/>
    </row>
    <row r="185" spans="1:13" s="6" customFormat="1" x14ac:dyDescent="0.3">
      <c r="A185" s="11"/>
      <c r="B185" s="11"/>
      <c r="M185" s="4"/>
    </row>
    <row r="186" spans="1:13" s="6" customFormat="1" x14ac:dyDescent="0.3">
      <c r="A186" s="11"/>
      <c r="B186" s="11"/>
      <c r="M186" s="4"/>
    </row>
    <row r="187" spans="1:13" s="6" customFormat="1" x14ac:dyDescent="0.3">
      <c r="A187" s="11"/>
      <c r="B187" s="11"/>
      <c r="M187" s="4"/>
    </row>
    <row r="188" spans="1:13" s="6" customFormat="1" x14ac:dyDescent="0.3">
      <c r="A188" s="11"/>
      <c r="B188" s="11"/>
      <c r="M188" s="4"/>
    </row>
    <row r="189" spans="1:13" s="6" customFormat="1" x14ac:dyDescent="0.3">
      <c r="A189" s="11"/>
      <c r="B189" s="11"/>
      <c r="M189" s="4"/>
    </row>
    <row r="190" spans="1:13" s="6" customFormat="1" x14ac:dyDescent="0.3">
      <c r="A190" s="11"/>
      <c r="B190" s="11"/>
      <c r="M190" s="4"/>
    </row>
    <row r="191" spans="1:13" s="6" customFormat="1" x14ac:dyDescent="0.3">
      <c r="A191" s="11"/>
      <c r="B191" s="11"/>
      <c r="M191" s="4"/>
    </row>
    <row r="192" spans="1:13" s="6" customFormat="1" x14ac:dyDescent="0.3">
      <c r="A192" s="11"/>
      <c r="B192" s="11"/>
      <c r="M192" s="4"/>
    </row>
    <row r="193" spans="1:13" s="6" customFormat="1" x14ac:dyDescent="0.3">
      <c r="A193" s="11"/>
      <c r="B193" s="11"/>
      <c r="M193" s="4"/>
    </row>
    <row r="194" spans="1:13" s="6" customFormat="1" x14ac:dyDescent="0.3">
      <c r="A194" s="11"/>
      <c r="B194" s="11"/>
      <c r="M194" s="4"/>
    </row>
    <row r="195" spans="1:13" s="6" customFormat="1" x14ac:dyDescent="0.3">
      <c r="A195" s="11"/>
      <c r="B195" s="11"/>
      <c r="M195" s="4"/>
    </row>
    <row r="196" spans="1:13" s="6" customFormat="1" x14ac:dyDescent="0.3">
      <c r="A196" s="11"/>
      <c r="B196" s="11"/>
      <c r="M196" s="4"/>
    </row>
    <row r="197" spans="1:13" s="6" customFormat="1" x14ac:dyDescent="0.3">
      <c r="A197" s="11"/>
      <c r="B197" s="11"/>
      <c r="M197" s="4"/>
    </row>
    <row r="198" spans="1:13" s="6" customFormat="1" x14ac:dyDescent="0.3">
      <c r="A198" s="11"/>
      <c r="B198" s="11"/>
      <c r="M198" s="4"/>
    </row>
    <row r="199" spans="1:13" s="6" customFormat="1" x14ac:dyDescent="0.3">
      <c r="A199" s="11"/>
      <c r="B199" s="11"/>
      <c r="M199" s="4"/>
    </row>
    <row r="200" spans="1:13" s="6" customFormat="1" x14ac:dyDescent="0.3">
      <c r="A200" s="11"/>
      <c r="B200" s="11"/>
      <c r="M200" s="4"/>
    </row>
    <row r="201" spans="1:13" s="6" customFormat="1" x14ac:dyDescent="0.3">
      <c r="A201" s="11"/>
      <c r="B201" s="11"/>
      <c r="M201" s="4"/>
    </row>
    <row r="202" spans="1:13" s="6" customFormat="1" x14ac:dyDescent="0.3">
      <c r="A202" s="11"/>
      <c r="B202" s="11"/>
      <c r="M202" s="4"/>
    </row>
    <row r="203" spans="1:13" s="6" customFormat="1" x14ac:dyDescent="0.3">
      <c r="A203" s="11"/>
      <c r="B203" s="11"/>
      <c r="M203" s="4"/>
    </row>
    <row r="204" spans="1:13" s="6" customFormat="1" x14ac:dyDescent="0.3">
      <c r="A204" s="11"/>
      <c r="B204" s="11"/>
      <c r="M204" s="4"/>
    </row>
    <row r="205" spans="1:13" s="6" customFormat="1" x14ac:dyDescent="0.3">
      <c r="A205" s="11"/>
      <c r="B205" s="11"/>
      <c r="M205" s="4"/>
    </row>
    <row r="206" spans="1:13" s="6" customFormat="1" x14ac:dyDescent="0.3">
      <c r="A206" s="11"/>
      <c r="B206" s="11"/>
      <c r="M206" s="4"/>
    </row>
    <row r="207" spans="1:13" s="6" customFormat="1" x14ac:dyDescent="0.3">
      <c r="A207" s="11"/>
      <c r="B207" s="11"/>
      <c r="M207" s="4"/>
    </row>
    <row r="208" spans="1:13" s="6" customFormat="1" x14ac:dyDescent="0.3">
      <c r="A208" s="11"/>
      <c r="B208" s="11"/>
      <c r="M208" s="4"/>
    </row>
    <row r="209" spans="1:13" s="6" customFormat="1" x14ac:dyDescent="0.3">
      <c r="A209" s="11"/>
      <c r="B209" s="11"/>
      <c r="M209" s="4"/>
    </row>
    <row r="210" spans="1:13" s="6" customFormat="1" x14ac:dyDescent="0.3">
      <c r="A210" s="11"/>
      <c r="B210" s="11"/>
      <c r="M210" s="4"/>
    </row>
    <row r="211" spans="1:13" s="6" customFormat="1" x14ac:dyDescent="0.3">
      <c r="A211" s="11"/>
      <c r="B211" s="11"/>
      <c r="M211" s="4"/>
    </row>
    <row r="212" spans="1:13" s="6" customFormat="1" x14ac:dyDescent="0.3">
      <c r="A212" s="11"/>
      <c r="B212" s="11"/>
      <c r="M212" s="4"/>
    </row>
    <row r="213" spans="1:13" s="6" customFormat="1" x14ac:dyDescent="0.3">
      <c r="A213" s="11"/>
      <c r="B213" s="11"/>
      <c r="M213" s="4"/>
    </row>
    <row r="214" spans="1:13" s="6" customFormat="1" x14ac:dyDescent="0.3">
      <c r="A214" s="11"/>
      <c r="B214" s="11"/>
      <c r="M214" s="4"/>
    </row>
    <row r="215" spans="1:13" s="6" customFormat="1" x14ac:dyDescent="0.3">
      <c r="A215" s="11"/>
      <c r="B215" s="11"/>
      <c r="M215" s="4"/>
    </row>
    <row r="216" spans="1:13" s="6" customFormat="1" x14ac:dyDescent="0.3">
      <c r="A216" s="11"/>
      <c r="B216" s="11"/>
      <c r="M216" s="4"/>
    </row>
    <row r="217" spans="1:13" s="6" customFormat="1" x14ac:dyDescent="0.3">
      <c r="A217" s="11"/>
      <c r="B217" s="11"/>
      <c r="M217" s="4"/>
    </row>
    <row r="218" spans="1:13" s="6" customFormat="1" x14ac:dyDescent="0.3">
      <c r="A218" s="11"/>
      <c r="B218" s="11"/>
      <c r="M218" s="4"/>
    </row>
    <row r="219" spans="1:13" s="6" customFormat="1" x14ac:dyDescent="0.3">
      <c r="A219" s="11"/>
      <c r="B219" s="11"/>
      <c r="M219" s="4"/>
    </row>
    <row r="220" spans="1:13" s="6" customFormat="1" x14ac:dyDescent="0.3">
      <c r="A220" s="11"/>
      <c r="B220" s="11"/>
      <c r="M220" s="4"/>
    </row>
    <row r="221" spans="1:13" s="6" customFormat="1" x14ac:dyDescent="0.3">
      <c r="A221" s="11"/>
      <c r="B221" s="11"/>
      <c r="M221" s="4"/>
    </row>
    <row r="222" spans="1:13" s="6" customFormat="1" x14ac:dyDescent="0.3">
      <c r="A222" s="11"/>
      <c r="B222" s="11"/>
      <c r="M222" s="4"/>
    </row>
    <row r="223" spans="1:13" s="6" customFormat="1" x14ac:dyDescent="0.3">
      <c r="A223" s="11"/>
      <c r="B223" s="11"/>
      <c r="M223" s="4"/>
    </row>
    <row r="224" spans="1:13" s="6" customFormat="1" x14ac:dyDescent="0.3">
      <c r="A224" s="11"/>
      <c r="B224" s="11"/>
      <c r="M224" s="4"/>
    </row>
    <row r="225" spans="1:13" s="6" customFormat="1" x14ac:dyDescent="0.3">
      <c r="A225" s="11"/>
      <c r="B225" s="11"/>
      <c r="M225" s="4"/>
    </row>
    <row r="226" spans="1:13" s="6" customFormat="1" x14ac:dyDescent="0.3">
      <c r="A226" s="11"/>
      <c r="B226" s="11"/>
      <c r="M226" s="4"/>
    </row>
    <row r="227" spans="1:13" s="6" customFormat="1" x14ac:dyDescent="0.3">
      <c r="A227" s="11"/>
      <c r="B227" s="11"/>
      <c r="M227" s="4"/>
    </row>
    <row r="228" spans="1:13" s="6" customFormat="1" x14ac:dyDescent="0.3">
      <c r="A228" s="11"/>
      <c r="B228" s="11"/>
      <c r="M228" s="4"/>
    </row>
    <row r="229" spans="1:13" s="6" customFormat="1" x14ac:dyDescent="0.3">
      <c r="A229" s="11"/>
      <c r="B229" s="11"/>
      <c r="M229" s="4"/>
    </row>
    <row r="230" spans="1:13" s="6" customFormat="1" x14ac:dyDescent="0.3">
      <c r="A230" s="11"/>
      <c r="B230" s="11"/>
      <c r="M230" s="4"/>
    </row>
    <row r="231" spans="1:13" s="6" customFormat="1" x14ac:dyDescent="0.3">
      <c r="A231" s="11"/>
      <c r="B231" s="11"/>
      <c r="M231" s="4"/>
    </row>
    <row r="232" spans="1:13" s="6" customFormat="1" x14ac:dyDescent="0.3">
      <c r="A232" s="11"/>
      <c r="B232" s="11"/>
      <c r="M232" s="4"/>
    </row>
    <row r="233" spans="1:13" s="6" customFormat="1" x14ac:dyDescent="0.3">
      <c r="A233" s="11"/>
      <c r="B233" s="11"/>
      <c r="M233" s="4"/>
    </row>
    <row r="234" spans="1:13" s="6" customFormat="1" x14ac:dyDescent="0.3">
      <c r="A234" s="11"/>
      <c r="B234" s="11"/>
      <c r="M234" s="4"/>
    </row>
    <row r="235" spans="1:13" s="6" customFormat="1" x14ac:dyDescent="0.3">
      <c r="A235" s="11"/>
      <c r="B235" s="11"/>
      <c r="M235" s="4"/>
    </row>
    <row r="236" spans="1:13" s="6" customFormat="1" x14ac:dyDescent="0.3">
      <c r="A236" s="11"/>
      <c r="B236" s="11"/>
      <c r="M236" s="4"/>
    </row>
    <row r="237" spans="1:13" s="6" customFormat="1" x14ac:dyDescent="0.3">
      <c r="A237" s="11"/>
      <c r="B237" s="11"/>
      <c r="M237" s="4"/>
    </row>
    <row r="238" spans="1:13" s="6" customFormat="1" x14ac:dyDescent="0.3">
      <c r="A238" s="11"/>
      <c r="B238" s="11"/>
      <c r="M238" s="4"/>
    </row>
    <row r="239" spans="1:13" s="6" customFormat="1" x14ac:dyDescent="0.3">
      <c r="A239" s="11"/>
      <c r="B239" s="11"/>
      <c r="M239" s="4"/>
    </row>
    <row r="240" spans="1:13" s="6" customFormat="1" x14ac:dyDescent="0.3">
      <c r="A240" s="11"/>
      <c r="B240" s="11"/>
      <c r="M240" s="4"/>
    </row>
    <row r="241" spans="1:13" s="6" customFormat="1" x14ac:dyDescent="0.3">
      <c r="A241" s="11"/>
      <c r="B241" s="11"/>
      <c r="M241" s="4"/>
    </row>
    <row r="242" spans="1:13" s="6" customFormat="1" x14ac:dyDescent="0.3">
      <c r="A242" s="11"/>
      <c r="B242" s="11"/>
      <c r="M242" s="4"/>
    </row>
    <row r="243" spans="1:13" s="6" customFormat="1" x14ac:dyDescent="0.3">
      <c r="A243" s="11"/>
      <c r="B243" s="11"/>
      <c r="M243" s="4"/>
    </row>
    <row r="244" spans="1:13" s="6" customFormat="1" x14ac:dyDescent="0.3">
      <c r="A244" s="11"/>
      <c r="B244" s="11"/>
      <c r="M244" s="4"/>
    </row>
    <row r="245" spans="1:13" s="6" customFormat="1" x14ac:dyDescent="0.3">
      <c r="A245" s="11"/>
      <c r="B245" s="11"/>
      <c r="M245" s="4"/>
    </row>
    <row r="246" spans="1:13" s="6" customFormat="1" x14ac:dyDescent="0.3">
      <c r="A246" s="11"/>
      <c r="B246" s="11"/>
      <c r="M246" s="4"/>
    </row>
    <row r="247" spans="1:13" s="6" customFormat="1" x14ac:dyDescent="0.3">
      <c r="A247" s="11"/>
      <c r="B247" s="11"/>
      <c r="M247" s="4"/>
    </row>
    <row r="248" spans="1:13" s="6" customFormat="1" x14ac:dyDescent="0.3">
      <c r="A248" s="11"/>
      <c r="B248" s="11"/>
      <c r="M248" s="4"/>
    </row>
    <row r="249" spans="1:13" s="6" customFormat="1" x14ac:dyDescent="0.3">
      <c r="A249" s="11"/>
      <c r="B249" s="11"/>
      <c r="M249" s="4"/>
    </row>
    <row r="250" spans="1:13" s="6" customFormat="1" x14ac:dyDescent="0.3">
      <c r="A250" s="11"/>
      <c r="B250" s="11"/>
      <c r="M250" s="4"/>
    </row>
    <row r="251" spans="1:13" s="6" customFormat="1" x14ac:dyDescent="0.3">
      <c r="A251" s="11"/>
      <c r="B251" s="11"/>
      <c r="M251" s="4"/>
    </row>
    <row r="252" spans="1:13" s="6" customFormat="1" x14ac:dyDescent="0.3">
      <c r="A252" s="11"/>
      <c r="B252" s="11"/>
      <c r="M252" s="4"/>
    </row>
    <row r="253" spans="1:13" s="6" customFormat="1" x14ac:dyDescent="0.3">
      <c r="A253" s="11"/>
      <c r="B253" s="11"/>
      <c r="M253" s="4"/>
    </row>
    <row r="254" spans="1:13" s="6" customFormat="1" x14ac:dyDescent="0.3">
      <c r="A254" s="11"/>
      <c r="B254" s="11"/>
      <c r="M254" s="4"/>
    </row>
    <row r="255" spans="1:13" s="6" customFormat="1" x14ac:dyDescent="0.3">
      <c r="A255" s="11"/>
      <c r="B255" s="11"/>
      <c r="M255" s="4"/>
    </row>
    <row r="256" spans="1:13" s="6" customFormat="1" x14ac:dyDescent="0.3">
      <c r="A256" s="11"/>
      <c r="B256" s="11"/>
      <c r="M256" s="4"/>
    </row>
    <row r="257" spans="1:13" s="6" customFormat="1" x14ac:dyDescent="0.3">
      <c r="A257" s="11"/>
      <c r="B257" s="11"/>
      <c r="M257" s="4"/>
    </row>
    <row r="258" spans="1:13" s="6" customFormat="1" x14ac:dyDescent="0.3">
      <c r="A258" s="11"/>
      <c r="B258" s="11"/>
      <c r="M258" s="4"/>
    </row>
    <row r="259" spans="1:13" s="6" customFormat="1" x14ac:dyDescent="0.3">
      <c r="A259" s="11"/>
      <c r="B259" s="11"/>
      <c r="M259" s="4"/>
    </row>
    <row r="260" spans="1:13" s="6" customFormat="1" x14ac:dyDescent="0.3">
      <c r="A260" s="11"/>
      <c r="B260" s="11"/>
      <c r="M260" s="4"/>
    </row>
    <row r="261" spans="1:13" s="6" customFormat="1" x14ac:dyDescent="0.3">
      <c r="A261" s="11"/>
      <c r="B261" s="11"/>
      <c r="M261" s="4"/>
    </row>
    <row r="262" spans="1:13" s="6" customFormat="1" x14ac:dyDescent="0.3">
      <c r="A262" s="11"/>
      <c r="B262" s="11"/>
      <c r="M262" s="4"/>
    </row>
    <row r="263" spans="1:13" s="6" customFormat="1" x14ac:dyDescent="0.3">
      <c r="A263" s="11"/>
      <c r="B263" s="11"/>
      <c r="M263" s="4"/>
    </row>
    <row r="264" spans="1:13" s="6" customFormat="1" x14ac:dyDescent="0.3">
      <c r="A264" s="11"/>
      <c r="B264" s="11"/>
      <c r="M264" s="4"/>
    </row>
    <row r="265" spans="1:13" s="6" customFormat="1" x14ac:dyDescent="0.3">
      <c r="A265" s="11"/>
      <c r="B265" s="11"/>
      <c r="M265" s="4"/>
    </row>
    <row r="266" spans="1:13" s="6" customFormat="1" x14ac:dyDescent="0.3">
      <c r="A266" s="11"/>
      <c r="B266" s="11"/>
      <c r="M266" s="4"/>
    </row>
    <row r="267" spans="1:13" s="6" customFormat="1" x14ac:dyDescent="0.3">
      <c r="A267" s="11"/>
      <c r="B267" s="11"/>
      <c r="M267" s="4"/>
    </row>
    <row r="268" spans="1:13" s="6" customFormat="1" x14ac:dyDescent="0.3">
      <c r="A268" s="11"/>
      <c r="B268" s="11"/>
      <c r="M268" s="4"/>
    </row>
    <row r="269" spans="1:13" s="6" customFormat="1" x14ac:dyDescent="0.3">
      <c r="A269" s="11"/>
      <c r="B269" s="11"/>
      <c r="M269" s="4"/>
    </row>
    <row r="270" spans="1:13" s="6" customFormat="1" x14ac:dyDescent="0.3">
      <c r="A270" s="11"/>
      <c r="B270" s="11"/>
      <c r="M270" s="4"/>
    </row>
    <row r="271" spans="1:13" s="6" customFormat="1" x14ac:dyDescent="0.3">
      <c r="A271" s="11"/>
      <c r="B271" s="11"/>
      <c r="M271" s="4"/>
    </row>
    <row r="272" spans="1:13" s="6" customFormat="1" x14ac:dyDescent="0.3">
      <c r="A272" s="11"/>
      <c r="B272" s="11"/>
      <c r="M272" s="4"/>
    </row>
    <row r="273" spans="1:13" s="6" customFormat="1" x14ac:dyDescent="0.3">
      <c r="A273" s="11"/>
      <c r="B273" s="11"/>
      <c r="M273" s="4"/>
    </row>
    <row r="274" spans="1:13" s="6" customFormat="1" x14ac:dyDescent="0.3">
      <c r="A274" s="11"/>
      <c r="B274" s="11"/>
      <c r="M274" s="4"/>
    </row>
    <row r="275" spans="1:13" s="6" customFormat="1" x14ac:dyDescent="0.3">
      <c r="A275" s="11"/>
      <c r="B275" s="11"/>
      <c r="M275" s="4"/>
    </row>
    <row r="276" spans="1:13" s="6" customFormat="1" x14ac:dyDescent="0.3">
      <c r="A276" s="11"/>
      <c r="B276" s="11"/>
      <c r="M276" s="4"/>
    </row>
    <row r="277" spans="1:13" s="6" customFormat="1" x14ac:dyDescent="0.3">
      <c r="A277" s="11"/>
      <c r="B277" s="11"/>
      <c r="M277" s="4"/>
    </row>
    <row r="278" spans="1:13" s="6" customFormat="1" x14ac:dyDescent="0.3">
      <c r="A278" s="11"/>
      <c r="B278" s="11"/>
      <c r="M278" s="4"/>
    </row>
    <row r="279" spans="1:13" s="6" customFormat="1" x14ac:dyDescent="0.3">
      <c r="A279" s="11"/>
      <c r="B279" s="11"/>
      <c r="M279" s="4"/>
    </row>
    <row r="280" spans="1:13" s="6" customFormat="1" x14ac:dyDescent="0.3">
      <c r="A280" s="11"/>
      <c r="B280" s="11"/>
      <c r="M280" s="4"/>
    </row>
    <row r="281" spans="1:13" s="6" customFormat="1" x14ac:dyDescent="0.3">
      <c r="A281" s="11"/>
      <c r="B281" s="11"/>
      <c r="M281" s="4"/>
    </row>
    <row r="282" spans="1:13" s="6" customFormat="1" x14ac:dyDescent="0.3">
      <c r="A282" s="11"/>
      <c r="B282" s="11"/>
      <c r="M282" s="4"/>
    </row>
    <row r="283" spans="1:13" s="6" customFormat="1" x14ac:dyDescent="0.3">
      <c r="A283" s="11"/>
      <c r="B283" s="11"/>
      <c r="M283" s="4"/>
    </row>
    <row r="284" spans="1:13" s="6" customFormat="1" x14ac:dyDescent="0.3">
      <c r="A284" s="11"/>
      <c r="B284" s="11"/>
      <c r="M284" s="4"/>
    </row>
    <row r="285" spans="1:13" s="6" customFormat="1" x14ac:dyDescent="0.3">
      <c r="A285" s="11"/>
      <c r="B285" s="11"/>
      <c r="M285" s="4"/>
    </row>
    <row r="286" spans="1:13" s="6" customFormat="1" x14ac:dyDescent="0.3">
      <c r="A286" s="11"/>
      <c r="B286" s="11"/>
      <c r="M286" s="4"/>
    </row>
    <row r="287" spans="1:13" s="6" customFormat="1" x14ac:dyDescent="0.3">
      <c r="A287" s="11"/>
      <c r="B287" s="11"/>
      <c r="M287" s="4"/>
    </row>
    <row r="288" spans="1:13" s="6" customFormat="1" x14ac:dyDescent="0.3">
      <c r="A288" s="11"/>
      <c r="B288" s="11"/>
      <c r="M288" s="4"/>
    </row>
    <row r="289" spans="1:13" s="6" customFormat="1" x14ac:dyDescent="0.3">
      <c r="A289" s="11"/>
      <c r="B289" s="11"/>
      <c r="M289" s="4"/>
    </row>
    <row r="290" spans="1:13" s="6" customFormat="1" x14ac:dyDescent="0.3">
      <c r="A290" s="11"/>
      <c r="B290" s="11"/>
      <c r="M290" s="4"/>
    </row>
    <row r="291" spans="1:13" s="6" customFormat="1" x14ac:dyDescent="0.3">
      <c r="A291" s="11"/>
      <c r="B291" s="11"/>
      <c r="M291" s="4"/>
    </row>
    <row r="292" spans="1:13" s="6" customFormat="1" x14ac:dyDescent="0.3">
      <c r="A292" s="11"/>
      <c r="B292" s="11"/>
      <c r="M292" s="4"/>
    </row>
    <row r="293" spans="1:13" s="6" customFormat="1" x14ac:dyDescent="0.3">
      <c r="A293" s="11"/>
      <c r="B293" s="11"/>
      <c r="M293" s="4"/>
    </row>
    <row r="294" spans="1:13" s="6" customFormat="1" x14ac:dyDescent="0.3">
      <c r="A294" s="11"/>
      <c r="B294" s="11"/>
      <c r="M294" s="4"/>
    </row>
    <row r="295" spans="1:13" s="6" customFormat="1" x14ac:dyDescent="0.3">
      <c r="A295" s="11"/>
      <c r="B295" s="11"/>
      <c r="M295" s="4"/>
    </row>
    <row r="296" spans="1:13" s="6" customFormat="1" x14ac:dyDescent="0.3">
      <c r="A296" s="11"/>
      <c r="B296" s="11"/>
      <c r="M296" s="4"/>
    </row>
    <row r="297" spans="1:13" s="6" customFormat="1" x14ac:dyDescent="0.3">
      <c r="A297" s="11"/>
      <c r="B297" s="11"/>
      <c r="M297" s="4"/>
    </row>
    <row r="298" spans="1:13" s="6" customFormat="1" x14ac:dyDescent="0.3">
      <c r="A298" s="11"/>
      <c r="B298" s="11"/>
      <c r="M298" s="4"/>
    </row>
    <row r="299" spans="1:13" s="6" customFormat="1" x14ac:dyDescent="0.3">
      <c r="A299" s="11"/>
      <c r="B299" s="11"/>
      <c r="M299" s="4"/>
    </row>
    <row r="300" spans="1:13" s="6" customFormat="1" x14ac:dyDescent="0.3">
      <c r="A300" s="11"/>
      <c r="B300" s="11"/>
      <c r="M300" s="4"/>
    </row>
    <row r="301" spans="1:13" s="6" customFormat="1" x14ac:dyDescent="0.3">
      <c r="A301" s="11"/>
      <c r="B301" s="11"/>
      <c r="M301" s="4"/>
    </row>
    <row r="302" spans="1:13" s="6" customFormat="1" x14ac:dyDescent="0.3">
      <c r="A302" s="11"/>
      <c r="B302" s="11"/>
      <c r="M302" s="4"/>
    </row>
    <row r="303" spans="1:13" s="6" customFormat="1" x14ac:dyDescent="0.3">
      <c r="A303" s="11"/>
      <c r="B303" s="11"/>
      <c r="M303" s="4"/>
    </row>
    <row r="304" spans="1:13" s="6" customFormat="1" x14ac:dyDescent="0.3">
      <c r="A304" s="11"/>
      <c r="B304" s="11"/>
      <c r="M304" s="4"/>
    </row>
    <row r="305" spans="1:13" s="6" customFormat="1" x14ac:dyDescent="0.3">
      <c r="A305" s="11"/>
      <c r="B305" s="11"/>
      <c r="M305" s="4"/>
    </row>
    <row r="306" spans="1:13" s="6" customFormat="1" x14ac:dyDescent="0.3">
      <c r="A306" s="11"/>
      <c r="B306" s="11"/>
      <c r="M306" s="4"/>
    </row>
    <row r="307" spans="1:13" s="6" customFormat="1" x14ac:dyDescent="0.3">
      <c r="A307" s="11"/>
      <c r="B307" s="11"/>
      <c r="M307" s="4"/>
    </row>
    <row r="308" spans="1:13" s="6" customFormat="1" x14ac:dyDescent="0.3">
      <c r="A308" s="11"/>
      <c r="B308" s="11"/>
      <c r="M308" s="4"/>
    </row>
    <row r="309" spans="1:13" s="6" customFormat="1" x14ac:dyDescent="0.3">
      <c r="A309" s="11"/>
      <c r="B309" s="11"/>
      <c r="M309" s="4"/>
    </row>
    <row r="310" spans="1:13" s="6" customFormat="1" x14ac:dyDescent="0.3">
      <c r="A310" s="11"/>
      <c r="B310" s="11"/>
      <c r="M310" s="4"/>
    </row>
    <row r="311" spans="1:13" s="6" customFormat="1" x14ac:dyDescent="0.3">
      <c r="A311" s="11"/>
      <c r="B311" s="11"/>
      <c r="M311" s="4"/>
    </row>
    <row r="312" spans="1:13" s="6" customFormat="1" x14ac:dyDescent="0.3">
      <c r="A312" s="11"/>
      <c r="B312" s="11"/>
      <c r="M312" s="4"/>
    </row>
    <row r="313" spans="1:13" s="6" customFormat="1" x14ac:dyDescent="0.3">
      <c r="A313" s="11"/>
      <c r="B313" s="11"/>
      <c r="M313" s="4"/>
    </row>
    <row r="314" spans="1:13" s="6" customFormat="1" x14ac:dyDescent="0.3">
      <c r="A314" s="11"/>
      <c r="B314" s="11"/>
      <c r="M314" s="4"/>
    </row>
    <row r="315" spans="1:13" s="6" customFormat="1" x14ac:dyDescent="0.3">
      <c r="A315" s="11"/>
      <c r="B315" s="11"/>
      <c r="M315" s="4"/>
    </row>
    <row r="316" spans="1:13" s="6" customFormat="1" x14ac:dyDescent="0.3">
      <c r="A316" s="11"/>
      <c r="B316" s="11"/>
      <c r="M316" s="4"/>
    </row>
    <row r="317" spans="1:13" s="6" customFormat="1" x14ac:dyDescent="0.3">
      <c r="A317" s="11"/>
      <c r="B317" s="11"/>
      <c r="M317" s="4"/>
    </row>
    <row r="318" spans="1:13" s="6" customFormat="1" x14ac:dyDescent="0.3">
      <c r="A318" s="11"/>
      <c r="B318" s="11"/>
      <c r="M318" s="4"/>
    </row>
    <row r="319" spans="1:13" s="6" customFormat="1" x14ac:dyDescent="0.3">
      <c r="A319" s="11"/>
      <c r="B319" s="11"/>
      <c r="M319" s="4"/>
    </row>
    <row r="320" spans="1:13" s="6" customFormat="1" x14ac:dyDescent="0.3">
      <c r="A320" s="11"/>
      <c r="B320" s="11"/>
      <c r="M320" s="4"/>
    </row>
    <row r="321" spans="1:13" s="6" customFormat="1" x14ac:dyDescent="0.3">
      <c r="A321" s="11"/>
      <c r="B321" s="11"/>
      <c r="M321" s="4"/>
    </row>
    <row r="322" spans="1:13" s="6" customFormat="1" x14ac:dyDescent="0.3">
      <c r="A322" s="11"/>
      <c r="B322" s="11"/>
      <c r="M322" s="4"/>
    </row>
    <row r="323" spans="1:13" s="6" customFormat="1" x14ac:dyDescent="0.3">
      <c r="A323" s="11"/>
      <c r="B323" s="11"/>
      <c r="M323" s="4"/>
    </row>
    <row r="324" spans="1:13" s="6" customFormat="1" x14ac:dyDescent="0.3">
      <c r="A324" s="11"/>
      <c r="B324" s="11"/>
      <c r="M324" s="4"/>
    </row>
    <row r="325" spans="1:13" s="6" customFormat="1" x14ac:dyDescent="0.3">
      <c r="A325" s="11"/>
      <c r="B325" s="11"/>
      <c r="M325" s="4"/>
    </row>
    <row r="326" spans="1:13" s="6" customFormat="1" x14ac:dyDescent="0.3">
      <c r="A326" s="11"/>
      <c r="B326" s="11"/>
      <c r="M326" s="4"/>
    </row>
    <row r="327" spans="1:13" s="6" customFormat="1" x14ac:dyDescent="0.3">
      <c r="A327" s="11"/>
      <c r="B327" s="11"/>
      <c r="M327" s="4"/>
    </row>
    <row r="328" spans="1:13" s="6" customFormat="1" x14ac:dyDescent="0.3">
      <c r="A328" s="11"/>
      <c r="B328" s="11"/>
      <c r="M328" s="4"/>
    </row>
    <row r="329" spans="1:13" s="6" customFormat="1" x14ac:dyDescent="0.3">
      <c r="A329" s="11"/>
      <c r="B329" s="11"/>
      <c r="M329" s="4"/>
    </row>
    <row r="330" spans="1:13" s="6" customFormat="1" x14ac:dyDescent="0.3">
      <c r="A330" s="11"/>
      <c r="B330" s="11"/>
      <c r="M330" s="4"/>
    </row>
    <row r="331" spans="1:13" s="6" customFormat="1" x14ac:dyDescent="0.3">
      <c r="A331" s="11"/>
      <c r="B331" s="11"/>
      <c r="M331" s="4"/>
    </row>
    <row r="332" spans="1:13" s="6" customFormat="1" x14ac:dyDescent="0.3">
      <c r="A332" s="11"/>
      <c r="B332" s="11"/>
      <c r="M332" s="4"/>
    </row>
    <row r="333" spans="1:13" s="6" customFormat="1" x14ac:dyDescent="0.3">
      <c r="A333" s="11"/>
      <c r="B333" s="11"/>
      <c r="M333" s="4"/>
    </row>
    <row r="334" spans="1:13" s="6" customFormat="1" x14ac:dyDescent="0.3">
      <c r="A334" s="11"/>
      <c r="B334" s="11"/>
      <c r="M334" s="4"/>
    </row>
    <row r="335" spans="1:13" s="6" customFormat="1" x14ac:dyDescent="0.3">
      <c r="A335" s="11"/>
      <c r="B335" s="11"/>
      <c r="M335" s="4"/>
    </row>
    <row r="336" spans="1:13" s="6" customFormat="1" x14ac:dyDescent="0.3">
      <c r="A336" s="11"/>
      <c r="B336" s="11"/>
      <c r="M336" s="4"/>
    </row>
    <row r="337" spans="1:13" s="6" customFormat="1" x14ac:dyDescent="0.3">
      <c r="A337" s="11"/>
      <c r="B337" s="11"/>
      <c r="M337" s="4"/>
    </row>
    <row r="338" spans="1:13" s="6" customFormat="1" x14ac:dyDescent="0.3">
      <c r="A338" s="11"/>
      <c r="B338" s="11"/>
      <c r="M338" s="4"/>
    </row>
    <row r="339" spans="1:13" s="6" customFormat="1" x14ac:dyDescent="0.3">
      <c r="A339" s="11"/>
      <c r="B339" s="11"/>
      <c r="M339" s="4"/>
    </row>
    <row r="340" spans="1:13" s="6" customFormat="1" x14ac:dyDescent="0.3">
      <c r="A340" s="11"/>
      <c r="B340" s="11"/>
      <c r="M340" s="4"/>
    </row>
    <row r="341" spans="1:13" s="6" customFormat="1" x14ac:dyDescent="0.3">
      <c r="A341" s="11"/>
      <c r="B341" s="11"/>
      <c r="M341" s="4"/>
    </row>
    <row r="342" spans="1:13" s="6" customFormat="1" x14ac:dyDescent="0.3">
      <c r="A342" s="11"/>
      <c r="B342" s="11"/>
      <c r="M342" s="4"/>
    </row>
    <row r="343" spans="1:13" s="6" customFormat="1" x14ac:dyDescent="0.3">
      <c r="A343" s="11"/>
      <c r="B343" s="11"/>
      <c r="M343" s="4"/>
    </row>
    <row r="344" spans="1:13" s="6" customFormat="1" x14ac:dyDescent="0.3">
      <c r="A344" s="11"/>
      <c r="B344" s="11"/>
      <c r="M344" s="4"/>
    </row>
    <row r="345" spans="1:13" s="6" customFormat="1" x14ac:dyDescent="0.3">
      <c r="A345" s="11"/>
      <c r="B345" s="11"/>
      <c r="M345" s="4"/>
    </row>
    <row r="346" spans="1:13" s="6" customFormat="1" x14ac:dyDescent="0.3">
      <c r="A346" s="11"/>
      <c r="B346" s="11"/>
      <c r="M346" s="4"/>
    </row>
    <row r="347" spans="1:13" s="6" customFormat="1" x14ac:dyDescent="0.3">
      <c r="A347" s="11"/>
      <c r="B347" s="11"/>
      <c r="M347" s="4"/>
    </row>
    <row r="348" spans="1:13" s="6" customFormat="1" x14ac:dyDescent="0.3">
      <c r="A348" s="11"/>
      <c r="B348" s="11"/>
      <c r="M348" s="4"/>
    </row>
    <row r="349" spans="1:13" s="6" customFormat="1" x14ac:dyDescent="0.3">
      <c r="A349" s="11"/>
      <c r="B349" s="11"/>
      <c r="M349" s="4"/>
    </row>
    <row r="350" spans="1:13" s="6" customFormat="1" x14ac:dyDescent="0.3">
      <c r="A350" s="11"/>
      <c r="B350" s="11"/>
      <c r="M350" s="4"/>
    </row>
    <row r="351" spans="1:13" s="6" customFormat="1" x14ac:dyDescent="0.3">
      <c r="A351" s="11"/>
      <c r="B351" s="11"/>
      <c r="M351" s="4"/>
    </row>
    <row r="352" spans="1:13" s="6" customFormat="1" x14ac:dyDescent="0.3">
      <c r="A352" s="11"/>
      <c r="B352" s="11"/>
      <c r="M352" s="4"/>
    </row>
    <row r="353" spans="1:13" s="6" customFormat="1" x14ac:dyDescent="0.3">
      <c r="A353" s="11"/>
      <c r="B353" s="11"/>
      <c r="M353" s="4"/>
    </row>
    <row r="354" spans="1:13" s="6" customFormat="1" x14ac:dyDescent="0.3">
      <c r="A354" s="11"/>
      <c r="B354" s="11"/>
      <c r="M354" s="4"/>
    </row>
    <row r="355" spans="1:13" s="6" customFormat="1" x14ac:dyDescent="0.3">
      <c r="A355" s="11"/>
      <c r="B355" s="11"/>
      <c r="M355" s="4"/>
    </row>
    <row r="356" spans="1:13" s="6" customFormat="1" x14ac:dyDescent="0.3">
      <c r="A356" s="11"/>
      <c r="B356" s="11"/>
      <c r="M356" s="4"/>
    </row>
    <row r="357" spans="1:13" s="6" customFormat="1" x14ac:dyDescent="0.3">
      <c r="A357" s="11"/>
      <c r="B357" s="11"/>
      <c r="M357" s="4"/>
    </row>
    <row r="358" spans="1:13" s="6" customFormat="1" x14ac:dyDescent="0.3">
      <c r="A358" s="11"/>
      <c r="B358" s="11"/>
      <c r="M358" s="4"/>
    </row>
    <row r="359" spans="1:13" s="6" customFormat="1" x14ac:dyDescent="0.3">
      <c r="A359" s="11"/>
      <c r="B359" s="11"/>
      <c r="M359" s="4"/>
    </row>
    <row r="360" spans="1:13" s="6" customFormat="1" x14ac:dyDescent="0.3">
      <c r="A360" s="11"/>
      <c r="B360" s="11"/>
      <c r="M360" s="4"/>
    </row>
    <row r="361" spans="1:13" s="6" customFormat="1" x14ac:dyDescent="0.3">
      <c r="A361" s="11"/>
      <c r="B361" s="11"/>
      <c r="M361" s="4"/>
    </row>
    <row r="362" spans="1:13" s="6" customFormat="1" x14ac:dyDescent="0.3">
      <c r="A362" s="11"/>
      <c r="B362" s="11"/>
      <c r="M362" s="4"/>
    </row>
    <row r="363" spans="1:13" s="6" customFormat="1" x14ac:dyDescent="0.3">
      <c r="A363" s="11"/>
      <c r="B363" s="11"/>
      <c r="M363" s="4"/>
    </row>
    <row r="364" spans="1:13" s="6" customFormat="1" x14ac:dyDescent="0.3">
      <c r="A364" s="11"/>
      <c r="B364" s="11"/>
      <c r="M364" s="4"/>
    </row>
    <row r="365" spans="1:13" s="6" customFormat="1" x14ac:dyDescent="0.3">
      <c r="A365" s="11"/>
      <c r="B365" s="11"/>
      <c r="M365" s="4"/>
    </row>
    <row r="366" spans="1:13" s="6" customFormat="1" x14ac:dyDescent="0.3">
      <c r="A366" s="11"/>
      <c r="B366" s="11"/>
      <c r="M366" s="4"/>
    </row>
    <row r="367" spans="1:13" s="6" customFormat="1" x14ac:dyDescent="0.3">
      <c r="A367" s="11"/>
      <c r="B367" s="11"/>
      <c r="M367" s="4"/>
    </row>
    <row r="368" spans="1:13" s="6" customFormat="1" x14ac:dyDescent="0.3">
      <c r="A368" s="11"/>
      <c r="B368" s="11"/>
      <c r="M368" s="4"/>
    </row>
    <row r="369" spans="1:13" s="6" customFormat="1" x14ac:dyDescent="0.3">
      <c r="A369" s="11"/>
      <c r="B369" s="11"/>
      <c r="M369" s="4"/>
    </row>
    <row r="370" spans="1:13" s="6" customFormat="1" x14ac:dyDescent="0.3">
      <c r="A370" s="11"/>
      <c r="B370" s="11"/>
      <c r="M370" s="4"/>
    </row>
    <row r="371" spans="1:13" s="6" customFormat="1" x14ac:dyDescent="0.3">
      <c r="A371" s="11"/>
      <c r="B371" s="11"/>
      <c r="M371" s="4"/>
    </row>
    <row r="372" spans="1:13" s="6" customFormat="1" x14ac:dyDescent="0.3">
      <c r="A372" s="11"/>
      <c r="B372" s="11"/>
      <c r="M372" s="4"/>
    </row>
    <row r="373" spans="1:13" s="6" customFormat="1" x14ac:dyDescent="0.3">
      <c r="A373" s="11"/>
      <c r="B373" s="11"/>
      <c r="M373" s="4"/>
    </row>
    <row r="374" spans="1:13" s="6" customFormat="1" x14ac:dyDescent="0.3">
      <c r="A374" s="11"/>
      <c r="B374" s="11"/>
      <c r="M374" s="4"/>
    </row>
    <row r="375" spans="1:13" s="6" customFormat="1" x14ac:dyDescent="0.3">
      <c r="A375" s="11"/>
      <c r="B375" s="11"/>
      <c r="M375" s="4"/>
    </row>
    <row r="376" spans="1:13" s="6" customFormat="1" x14ac:dyDescent="0.3">
      <c r="A376" s="11"/>
      <c r="B376" s="11"/>
      <c r="M376" s="4"/>
    </row>
    <row r="377" spans="1:13" s="6" customFormat="1" x14ac:dyDescent="0.3">
      <c r="A377" s="11"/>
      <c r="B377" s="11"/>
      <c r="M377" s="4"/>
    </row>
    <row r="378" spans="1:13" s="6" customFormat="1" x14ac:dyDescent="0.3">
      <c r="A378" s="11"/>
      <c r="B378" s="11"/>
      <c r="M378" s="4"/>
    </row>
    <row r="379" spans="1:13" s="6" customFormat="1" x14ac:dyDescent="0.3">
      <c r="A379" s="11"/>
      <c r="B379" s="11"/>
      <c r="M379" s="4"/>
    </row>
    <row r="380" spans="1:13" s="6" customFormat="1" x14ac:dyDescent="0.3">
      <c r="A380" s="11"/>
      <c r="B380" s="11"/>
      <c r="M380" s="4"/>
    </row>
    <row r="381" spans="1:13" s="6" customFormat="1" x14ac:dyDescent="0.3">
      <c r="A381" s="11"/>
      <c r="B381" s="11"/>
      <c r="M381" s="4"/>
    </row>
    <row r="382" spans="1:13" s="6" customFormat="1" x14ac:dyDescent="0.3">
      <c r="A382" s="11"/>
      <c r="B382" s="11"/>
      <c r="M382" s="4"/>
    </row>
    <row r="383" spans="1:13" s="6" customFormat="1" x14ac:dyDescent="0.3">
      <c r="A383" s="11"/>
      <c r="B383" s="11"/>
      <c r="M383" s="4"/>
    </row>
    <row r="384" spans="1:13" s="6" customFormat="1" x14ac:dyDescent="0.3">
      <c r="A384" s="11"/>
      <c r="B384" s="11"/>
      <c r="M384" s="4"/>
    </row>
    <row r="385" spans="1:13" s="6" customFormat="1" x14ac:dyDescent="0.3">
      <c r="A385" s="11"/>
      <c r="B385" s="11"/>
      <c r="M385" s="4"/>
    </row>
    <row r="386" spans="1:13" s="6" customFormat="1" x14ac:dyDescent="0.3">
      <c r="A386" s="11"/>
      <c r="B386" s="11"/>
      <c r="M386" s="4"/>
    </row>
    <row r="387" spans="1:13" s="6" customFormat="1" x14ac:dyDescent="0.3">
      <c r="A387" s="11"/>
      <c r="B387" s="11"/>
      <c r="M387" s="4"/>
    </row>
    <row r="388" spans="1:13" s="6" customFormat="1" x14ac:dyDescent="0.3">
      <c r="A388" s="11"/>
      <c r="B388" s="11"/>
      <c r="M388" s="4"/>
    </row>
    <row r="389" spans="1:13" s="6" customFormat="1" x14ac:dyDescent="0.3">
      <c r="A389" s="11"/>
      <c r="B389" s="11"/>
      <c r="M389" s="4"/>
    </row>
    <row r="390" spans="1:13" s="6" customFormat="1" x14ac:dyDescent="0.3">
      <c r="A390" s="11"/>
      <c r="B390" s="11"/>
      <c r="M390" s="4"/>
    </row>
    <row r="391" spans="1:13" s="6" customFormat="1" x14ac:dyDescent="0.3">
      <c r="A391" s="11"/>
      <c r="B391" s="11"/>
      <c r="M391" s="4"/>
    </row>
    <row r="392" spans="1:13" s="6" customFormat="1" x14ac:dyDescent="0.3">
      <c r="A392" s="11"/>
      <c r="B392" s="11"/>
      <c r="M392" s="4"/>
    </row>
    <row r="393" spans="1:13" s="6" customFormat="1" x14ac:dyDescent="0.3">
      <c r="A393" s="11"/>
      <c r="B393" s="11"/>
      <c r="M393" s="4"/>
    </row>
    <row r="394" spans="1:13" s="6" customFormat="1" x14ac:dyDescent="0.3">
      <c r="A394" s="11"/>
      <c r="B394" s="11"/>
      <c r="M394" s="4"/>
    </row>
    <row r="395" spans="1:13" s="6" customFormat="1" x14ac:dyDescent="0.3">
      <c r="A395" s="11"/>
      <c r="B395" s="11"/>
      <c r="M395" s="4"/>
    </row>
    <row r="396" spans="1:13" s="6" customFormat="1" x14ac:dyDescent="0.3">
      <c r="A396" s="11"/>
      <c r="B396" s="11"/>
      <c r="M396" s="4"/>
    </row>
    <row r="397" spans="1:13" s="6" customFormat="1" x14ac:dyDescent="0.3">
      <c r="A397" s="11"/>
      <c r="B397" s="11"/>
      <c r="M397" s="4"/>
    </row>
    <row r="398" spans="1:13" s="6" customFormat="1" x14ac:dyDescent="0.3">
      <c r="A398" s="11"/>
      <c r="B398" s="11"/>
      <c r="M398" s="4"/>
    </row>
    <row r="399" spans="1:13" s="6" customFormat="1" x14ac:dyDescent="0.3">
      <c r="A399" s="11"/>
      <c r="B399" s="11"/>
      <c r="M399" s="4"/>
    </row>
    <row r="400" spans="1:13" s="6" customFormat="1" x14ac:dyDescent="0.3">
      <c r="A400" s="11"/>
      <c r="B400" s="11"/>
      <c r="M400" s="4"/>
    </row>
    <row r="401" spans="1:13" s="6" customFormat="1" x14ac:dyDescent="0.3">
      <c r="A401" s="11"/>
      <c r="B401" s="11"/>
      <c r="M401" s="4"/>
    </row>
    <row r="402" spans="1:13" s="6" customFormat="1" x14ac:dyDescent="0.3">
      <c r="A402" s="11"/>
      <c r="B402" s="11"/>
      <c r="M402" s="4"/>
    </row>
    <row r="403" spans="1:13" s="6" customFormat="1" x14ac:dyDescent="0.3">
      <c r="A403" s="11"/>
      <c r="B403" s="11"/>
      <c r="M403" s="4"/>
    </row>
    <row r="404" spans="1:13" s="6" customFormat="1" x14ac:dyDescent="0.3">
      <c r="A404" s="11"/>
      <c r="B404" s="11"/>
      <c r="M404" s="4"/>
    </row>
    <row r="405" spans="1:13" s="6" customFormat="1" x14ac:dyDescent="0.3">
      <c r="A405" s="11"/>
      <c r="B405" s="11"/>
      <c r="M405" s="4"/>
    </row>
    <row r="406" spans="1:13" s="6" customFormat="1" x14ac:dyDescent="0.3">
      <c r="A406" s="11"/>
      <c r="B406" s="11"/>
      <c r="M406" s="4"/>
    </row>
    <row r="407" spans="1:13" s="6" customFormat="1" x14ac:dyDescent="0.3">
      <c r="A407" s="11"/>
      <c r="B407" s="11"/>
      <c r="M407" s="4"/>
    </row>
    <row r="408" spans="1:13" s="6" customFormat="1" x14ac:dyDescent="0.3">
      <c r="A408" s="11"/>
      <c r="B408" s="11"/>
      <c r="M408" s="4"/>
    </row>
    <row r="409" spans="1:13" s="6" customFormat="1" x14ac:dyDescent="0.3">
      <c r="A409" s="11"/>
      <c r="B409" s="11"/>
      <c r="M409" s="4"/>
    </row>
    <row r="410" spans="1:13" s="6" customFormat="1" x14ac:dyDescent="0.3">
      <c r="A410" s="11"/>
      <c r="B410" s="11"/>
      <c r="M410" s="4"/>
    </row>
    <row r="411" spans="1:13" s="6" customFormat="1" x14ac:dyDescent="0.3">
      <c r="A411" s="11"/>
      <c r="B411" s="11"/>
      <c r="M411" s="4"/>
    </row>
    <row r="412" spans="1:13" s="6" customFormat="1" x14ac:dyDescent="0.3">
      <c r="A412" s="11"/>
      <c r="B412" s="11"/>
      <c r="M412" s="4"/>
    </row>
    <row r="413" spans="1:13" s="6" customFormat="1" x14ac:dyDescent="0.3">
      <c r="A413" s="11"/>
      <c r="B413" s="11"/>
      <c r="M413" s="4"/>
    </row>
  </sheetData>
  <sheetProtection algorithmName="SHA-512" hashValue="doSdDXxpPodt4fZP5jAsoXkfDdhlbPpXXR8ZYPfzIupFbJQRee3er0TOv52QDYIOlwH5Bz6mggqzFLvq9sBTfg==" saltValue="JPT/Yq1WD03FoZ2+PY92jw==" spinCount="100000" sheet="1" formatColumns="0" formatRows="0" selectLockedCells="1"/>
  <mergeCells count="48">
    <mergeCell ref="C88:D88"/>
    <mergeCell ref="C90:D90"/>
    <mergeCell ref="K87:M87"/>
    <mergeCell ref="K90:M90"/>
    <mergeCell ref="K89:M89"/>
    <mergeCell ref="K88:M88"/>
    <mergeCell ref="G83:H83"/>
    <mergeCell ref="D77:I77"/>
    <mergeCell ref="C83:F83"/>
    <mergeCell ref="B79:J79"/>
    <mergeCell ref="B61:C61"/>
    <mergeCell ref="B71:C71"/>
    <mergeCell ref="B59:M59"/>
    <mergeCell ref="B68:M68"/>
    <mergeCell ref="B70:M70"/>
    <mergeCell ref="B37:C37"/>
    <mergeCell ref="B55:I55"/>
    <mergeCell ref="B54:D54"/>
    <mergeCell ref="B52:D52"/>
    <mergeCell ref="B51:D51"/>
    <mergeCell ref="B50:D50"/>
    <mergeCell ref="K37:M37"/>
    <mergeCell ref="B53:D53"/>
    <mergeCell ref="J85:K85"/>
    <mergeCell ref="I40:J40"/>
    <mergeCell ref="C5:G5"/>
    <mergeCell ref="B57:I57"/>
    <mergeCell ref="D64:I64"/>
    <mergeCell ref="B48:J48"/>
    <mergeCell ref="B26:J26"/>
    <mergeCell ref="B44:J44"/>
    <mergeCell ref="C14:G14"/>
    <mergeCell ref="C18:G18"/>
    <mergeCell ref="C16:G16"/>
    <mergeCell ref="C20:D20"/>
    <mergeCell ref="C21:D21"/>
    <mergeCell ref="C22:D22"/>
    <mergeCell ref="C7:G7"/>
    <mergeCell ref="C9:G9"/>
    <mergeCell ref="J16:M16"/>
    <mergeCell ref="K9:M9"/>
    <mergeCell ref="J13:M13"/>
    <mergeCell ref="C1:M2"/>
    <mergeCell ref="B1:B2"/>
    <mergeCell ref="B4:M4"/>
    <mergeCell ref="C11:G11"/>
    <mergeCell ref="C13:G13"/>
    <mergeCell ref="K7:M7"/>
  </mergeCells>
  <conditionalFormatting sqref="H17">
    <cfRule type="containsText" dxfId="1" priority="8" stopIfTrue="1" operator="containsText" text="Caution">
      <formula>NOT(ISERROR(SEARCH("Caution",H17)))</formula>
    </cfRule>
  </conditionalFormatting>
  <conditionalFormatting sqref="K37">
    <cfRule type="expression" dxfId="0" priority="1">
      <formula>"$H$8&lt;66"</formula>
    </cfRule>
  </conditionalFormatting>
  <pageMargins left="0.19685039370078741" right="0.19685039370078741" top="0.19685039370078741" bottom="0.19685039370078741" header="0.19685039370078741" footer="0.19685039370078741"/>
  <pageSetup paperSize="9" scale="40"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6"/>
  <sheetViews>
    <sheetView workbookViewId="0">
      <selection activeCell="B12" sqref="B12:F12"/>
    </sheetView>
  </sheetViews>
  <sheetFormatPr defaultColWidth="8.85546875" defaultRowHeight="15" x14ac:dyDescent="0.25"/>
  <cols>
    <col min="10" max="10" width="48.85546875" customWidth="1"/>
  </cols>
  <sheetData>
    <row r="1" spans="2:10" x14ac:dyDescent="0.25">
      <c r="B1" t="s">
        <v>69</v>
      </c>
    </row>
    <row r="2" spans="2:10" x14ac:dyDescent="0.25">
      <c r="B2" t="s">
        <v>70</v>
      </c>
    </row>
    <row r="3" spans="2:10" x14ac:dyDescent="0.25">
      <c r="B3" t="s">
        <v>71</v>
      </c>
    </row>
    <row r="4" spans="2:10" x14ac:dyDescent="0.25">
      <c r="B4" t="s">
        <v>72</v>
      </c>
    </row>
    <row r="5" spans="2:10" x14ac:dyDescent="0.25">
      <c r="B5" t="s">
        <v>73</v>
      </c>
    </row>
    <row r="6" spans="2:10" x14ac:dyDescent="0.25">
      <c r="B6" t="s">
        <v>74</v>
      </c>
    </row>
    <row r="7" spans="2:10" x14ac:dyDescent="0.25">
      <c r="B7" t="s">
        <v>75</v>
      </c>
    </row>
    <row r="8" spans="2:10" x14ac:dyDescent="0.25">
      <c r="B8" t="s">
        <v>76</v>
      </c>
    </row>
    <row r="9" spans="2:10" x14ac:dyDescent="0.25">
      <c r="B9" t="s">
        <v>77</v>
      </c>
    </row>
    <row r="10" spans="2:10" x14ac:dyDescent="0.25">
      <c r="B10" t="s">
        <v>78</v>
      </c>
    </row>
    <row r="12" spans="2:10" x14ac:dyDescent="0.25">
      <c r="B12" t="s">
        <v>79</v>
      </c>
    </row>
    <row r="13" spans="2:10" ht="109.5" customHeight="1" x14ac:dyDescent="0.25">
      <c r="B13" t="s">
        <v>80</v>
      </c>
      <c r="J13" s="1" t="s">
        <v>81</v>
      </c>
    </row>
    <row r="14" spans="2:10" x14ac:dyDescent="0.25">
      <c r="B14" t="s">
        <v>82</v>
      </c>
    </row>
    <row r="15" spans="2:10" x14ac:dyDescent="0.25">
      <c r="B15" t="s">
        <v>83</v>
      </c>
    </row>
    <row r="16" spans="2:10" x14ac:dyDescent="0.25">
      <c r="B16" t="s">
        <v>84</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B12" sqref="B12:F12"/>
    </sheetView>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6401-9D90-4AD2-93F3-CEE55486305B}">
  <dimension ref="A1:K58"/>
  <sheetViews>
    <sheetView topLeftCell="A12" workbookViewId="0">
      <selection activeCell="M27" sqref="M27"/>
    </sheetView>
  </sheetViews>
  <sheetFormatPr defaultColWidth="8.85546875" defaultRowHeight="15" x14ac:dyDescent="0.25"/>
  <cols>
    <col min="1" max="1" width="0.85546875" style="106" customWidth="1"/>
    <col min="2" max="2" width="17.42578125" style="106" customWidth="1"/>
    <col min="3" max="3" width="10" style="106" customWidth="1"/>
    <col min="4" max="6" width="9.28515625" style="106" customWidth="1"/>
    <col min="7" max="7" width="6.42578125" style="106" customWidth="1"/>
    <col min="8" max="9" width="12.85546875" style="106" customWidth="1"/>
    <col min="10" max="10" width="11" style="106" customWidth="1"/>
    <col min="11" max="11" width="4.85546875" style="106" customWidth="1"/>
    <col min="12" max="12" width="0.7109375" style="106" customWidth="1"/>
    <col min="13" max="16384" width="8.85546875" style="106"/>
  </cols>
  <sheetData>
    <row r="1" spans="1:11" ht="6" customHeight="1" x14ac:dyDescent="0.25">
      <c r="A1" s="131"/>
      <c r="B1" s="139"/>
      <c r="C1" s="139"/>
      <c r="D1" s="139"/>
      <c r="E1" s="139"/>
      <c r="F1" s="139"/>
      <c r="G1" s="139"/>
      <c r="H1" s="139"/>
      <c r="I1" s="139"/>
      <c r="J1" s="139"/>
      <c r="K1" s="140"/>
    </row>
    <row r="2" spans="1:11" ht="21.75" x14ac:dyDescent="0.25">
      <c r="A2" s="282"/>
      <c r="B2" s="402" t="s">
        <v>135</v>
      </c>
      <c r="C2" s="403"/>
      <c r="D2" s="403"/>
      <c r="E2" s="403"/>
      <c r="F2" s="403"/>
      <c r="G2" s="403"/>
      <c r="H2" s="403"/>
      <c r="I2" s="403"/>
      <c r="J2" s="403"/>
      <c r="K2" s="404"/>
    </row>
    <row r="3" spans="1:11" ht="7.9" customHeight="1" x14ac:dyDescent="0.25">
      <c r="A3" s="282"/>
      <c r="B3" s="122"/>
      <c r="C3" s="122"/>
      <c r="D3" s="122"/>
      <c r="E3" s="122"/>
      <c r="F3" s="122"/>
      <c r="G3" s="122"/>
      <c r="H3" s="122"/>
      <c r="I3" s="122"/>
      <c r="J3" s="122"/>
      <c r="K3" s="141"/>
    </row>
    <row r="4" spans="1:11" ht="15.75" x14ac:dyDescent="0.25">
      <c r="A4" s="282"/>
      <c r="B4" s="166" t="s">
        <v>85</v>
      </c>
      <c r="C4" s="167"/>
      <c r="D4" s="398">
        <f>Payroll!C5</f>
        <v>0</v>
      </c>
      <c r="E4" s="398"/>
      <c r="F4" s="398"/>
      <c r="G4" s="398"/>
      <c r="H4" s="398"/>
      <c r="I4" s="398"/>
      <c r="J4" s="398"/>
      <c r="K4" s="141"/>
    </row>
    <row r="5" spans="1:11" ht="5.45" customHeight="1" x14ac:dyDescent="0.25">
      <c r="A5" s="282"/>
      <c r="B5" s="130"/>
      <c r="C5" s="122"/>
      <c r="D5" s="120"/>
      <c r="E5" s="120"/>
      <c r="F5" s="120"/>
      <c r="G5" s="120"/>
      <c r="H5" s="120"/>
      <c r="I5" s="120"/>
      <c r="J5" s="120"/>
      <c r="K5" s="141"/>
    </row>
    <row r="6" spans="1:11" ht="15.75" x14ac:dyDescent="0.25">
      <c r="A6" s="282"/>
      <c r="B6" s="166" t="s">
        <v>86</v>
      </c>
      <c r="C6" s="167"/>
      <c r="D6" s="417">
        <f>Payroll!C7</f>
        <v>0</v>
      </c>
      <c r="E6" s="418"/>
      <c r="F6" s="418"/>
      <c r="G6" s="416"/>
      <c r="H6" s="171" t="s">
        <v>87</v>
      </c>
      <c r="I6" s="415">
        <f>Payroll!K7</f>
        <v>0</v>
      </c>
      <c r="J6" s="416"/>
      <c r="K6" s="141"/>
    </row>
    <row r="7" spans="1:11" ht="5.45" customHeight="1" x14ac:dyDescent="0.25">
      <c r="A7" s="282"/>
      <c r="B7" s="130"/>
      <c r="C7" s="122"/>
      <c r="D7" s="120"/>
      <c r="E7" s="120"/>
      <c r="F7" s="120"/>
      <c r="G7" s="120"/>
      <c r="H7" s="120"/>
      <c r="I7" s="120"/>
      <c r="J7" s="120"/>
      <c r="K7" s="141"/>
    </row>
    <row r="8" spans="1:11" ht="15.75" x14ac:dyDescent="0.25">
      <c r="A8" s="282"/>
      <c r="B8" s="166" t="s">
        <v>88</v>
      </c>
      <c r="C8" s="167"/>
      <c r="D8" s="398">
        <f>Payroll!C9</f>
        <v>0</v>
      </c>
      <c r="E8" s="398"/>
      <c r="F8" s="398"/>
      <c r="G8" s="398"/>
      <c r="H8" s="398"/>
      <c r="I8" s="398"/>
      <c r="J8" s="398"/>
      <c r="K8" s="141"/>
    </row>
    <row r="9" spans="1:11" ht="5.45" customHeight="1" x14ac:dyDescent="0.25">
      <c r="A9" s="282"/>
      <c r="B9" s="130"/>
      <c r="C9" s="122"/>
      <c r="D9" s="121"/>
      <c r="E9" s="121"/>
      <c r="F9" s="121"/>
      <c r="G9" s="121"/>
      <c r="H9" s="121"/>
      <c r="I9" s="121"/>
      <c r="J9" s="121"/>
      <c r="K9" s="141"/>
    </row>
    <row r="10" spans="1:11" ht="15.75" x14ac:dyDescent="0.25">
      <c r="A10" s="282"/>
      <c r="B10" s="166" t="s">
        <v>89</v>
      </c>
      <c r="C10" s="413">
        <f>Payroll!C11</f>
        <v>0</v>
      </c>
      <c r="D10" s="414"/>
      <c r="E10" s="283" t="s">
        <v>90</v>
      </c>
      <c r="F10" s="412">
        <f>Payroll!K9</f>
        <v>0</v>
      </c>
      <c r="G10" s="398"/>
      <c r="H10" s="283" t="s">
        <v>91</v>
      </c>
      <c r="I10" s="412">
        <f>Payroll!C13</f>
        <v>0</v>
      </c>
      <c r="J10" s="412"/>
      <c r="K10" s="141"/>
    </row>
    <row r="11" spans="1:11" ht="5.45" customHeight="1" x14ac:dyDescent="0.25">
      <c r="A11" s="282"/>
      <c r="B11" s="130"/>
      <c r="C11" s="122"/>
      <c r="D11" s="121"/>
      <c r="E11" s="122"/>
      <c r="F11" s="121"/>
      <c r="G11" s="121"/>
      <c r="H11" s="122"/>
      <c r="I11" s="121"/>
      <c r="J11" s="121"/>
      <c r="K11" s="141"/>
    </row>
    <row r="12" spans="1:11" ht="15.75" x14ac:dyDescent="0.25">
      <c r="A12" s="282"/>
      <c r="B12" s="166" t="s">
        <v>92</v>
      </c>
      <c r="C12" s="168"/>
      <c r="D12" s="398">
        <f>Payroll!C16</f>
        <v>0</v>
      </c>
      <c r="E12" s="398"/>
      <c r="F12" s="398"/>
      <c r="G12" s="396" t="s">
        <v>93</v>
      </c>
      <c r="H12" s="397"/>
      <c r="I12" s="123">
        <f>Payroll!C18</f>
        <v>0</v>
      </c>
      <c r="J12" s="284" t="s">
        <v>94</v>
      </c>
      <c r="K12" s="141"/>
    </row>
    <row r="13" spans="1:11" ht="5.45" customHeight="1" x14ac:dyDescent="0.25">
      <c r="A13" s="282"/>
      <c r="B13" s="130"/>
      <c r="C13" s="122"/>
      <c r="D13" s="121"/>
      <c r="E13" s="122"/>
      <c r="F13" s="121"/>
      <c r="G13" s="122"/>
      <c r="H13" s="122"/>
      <c r="I13" s="121"/>
      <c r="J13" s="122"/>
      <c r="K13" s="141"/>
    </row>
    <row r="14" spans="1:11" x14ac:dyDescent="0.25">
      <c r="A14" s="282"/>
      <c r="B14" s="169" t="s">
        <v>95</v>
      </c>
      <c r="C14" s="170"/>
      <c r="D14" s="170"/>
      <c r="E14" s="170"/>
      <c r="F14" s="170"/>
      <c r="G14" s="399">
        <f>Payroll!C20</f>
        <v>0</v>
      </c>
      <c r="H14" s="399"/>
      <c r="I14" s="399"/>
      <c r="J14" s="285"/>
      <c r="K14" s="141"/>
    </row>
    <row r="15" spans="1:11" ht="5.45" customHeight="1" x14ac:dyDescent="0.25">
      <c r="A15" s="282"/>
      <c r="B15" s="130"/>
      <c r="C15" s="122"/>
      <c r="D15" s="122"/>
      <c r="E15" s="122"/>
      <c r="F15" s="122"/>
      <c r="G15" s="121"/>
      <c r="H15" s="122"/>
      <c r="I15" s="121"/>
      <c r="J15" s="122"/>
      <c r="K15" s="141"/>
    </row>
    <row r="16" spans="1:11" x14ac:dyDescent="0.25">
      <c r="A16" s="282"/>
      <c r="B16" s="169" t="s">
        <v>96</v>
      </c>
      <c r="C16" s="170"/>
      <c r="D16" s="170"/>
      <c r="E16" s="170"/>
      <c r="F16" s="170"/>
      <c r="G16" s="399">
        <f>Payroll!C21</f>
        <v>0</v>
      </c>
      <c r="H16" s="399"/>
      <c r="I16" s="399"/>
      <c r="J16" s="285"/>
      <c r="K16" s="141"/>
    </row>
    <row r="17" spans="1:11" ht="5.45" customHeight="1" x14ac:dyDescent="0.25">
      <c r="A17" s="282"/>
      <c r="B17" s="130"/>
      <c r="C17" s="122"/>
      <c r="D17" s="122"/>
      <c r="E17" s="122"/>
      <c r="F17" s="122"/>
      <c r="G17" s="121"/>
      <c r="H17" s="122"/>
      <c r="I17" s="121"/>
      <c r="J17" s="122"/>
      <c r="K17" s="141"/>
    </row>
    <row r="18" spans="1:11" x14ac:dyDescent="0.25">
      <c r="A18" s="282"/>
      <c r="B18" s="169" t="s">
        <v>97</v>
      </c>
      <c r="C18" s="170"/>
      <c r="D18" s="170"/>
      <c r="E18" s="170"/>
      <c r="F18" s="170"/>
      <c r="G18" s="399">
        <f>Payroll!C22</f>
        <v>0</v>
      </c>
      <c r="H18" s="399"/>
      <c r="I18" s="399"/>
      <c r="J18" s="285" t="s">
        <v>98</v>
      </c>
      <c r="K18" s="141"/>
    </row>
    <row r="19" spans="1:11" ht="6" customHeight="1" thickBot="1" x14ac:dyDescent="0.3">
      <c r="A19" s="142"/>
      <c r="B19" s="129"/>
      <c r="C19" s="129"/>
      <c r="D19" s="129"/>
      <c r="E19" s="129"/>
      <c r="F19" s="129"/>
      <c r="G19" s="129"/>
      <c r="H19" s="129"/>
      <c r="I19" s="129"/>
      <c r="J19" s="129"/>
      <c r="K19" s="143"/>
    </row>
    <row r="20" spans="1:11" ht="8.4499999999999993" customHeight="1" thickTop="1" thickBot="1" x14ac:dyDescent="0.3">
      <c r="A20" s="282"/>
      <c r="K20" s="141"/>
    </row>
    <row r="21" spans="1:11" ht="18.600000000000001" customHeight="1" x14ac:dyDescent="0.25">
      <c r="A21" s="282"/>
      <c r="H21" s="400" t="s">
        <v>23</v>
      </c>
      <c r="I21" s="394" t="s">
        <v>24</v>
      </c>
      <c r="J21" s="390" t="s">
        <v>99</v>
      </c>
      <c r="K21" s="391"/>
    </row>
    <row r="22" spans="1:11" ht="18.600000000000001" customHeight="1" thickBot="1" x14ac:dyDescent="0.3">
      <c r="A22" s="282"/>
      <c r="H22" s="401"/>
      <c r="I22" s="395"/>
      <c r="J22" s="392"/>
      <c r="K22" s="393"/>
    </row>
    <row r="23" spans="1:11" ht="13.15" customHeight="1" thickBot="1" x14ac:dyDescent="0.3">
      <c r="A23" s="405" t="s">
        <v>22</v>
      </c>
      <c r="B23" s="406"/>
      <c r="C23" s="406"/>
      <c r="D23" s="406"/>
      <c r="E23" s="406"/>
      <c r="F23" s="406"/>
      <c r="G23" s="406"/>
      <c r="H23" s="406"/>
      <c r="I23" s="406"/>
      <c r="J23" s="406"/>
      <c r="K23" s="407"/>
    </row>
    <row r="24" spans="1:11" x14ac:dyDescent="0.25">
      <c r="A24" s="282"/>
      <c r="B24" s="144" t="s">
        <v>100</v>
      </c>
      <c r="H24" s="131"/>
      <c r="I24" s="132"/>
      <c r="J24" s="172"/>
      <c r="K24" s="173"/>
    </row>
    <row r="25" spans="1:11" x14ac:dyDescent="0.25">
      <c r="A25" s="282"/>
      <c r="B25" s="106" t="s">
        <v>101</v>
      </c>
      <c r="D25" s="409">
        <f>Payroll!D32</f>
        <v>0</v>
      </c>
      <c r="E25" s="408"/>
      <c r="F25" s="408" t="s">
        <v>102</v>
      </c>
      <c r="G25" s="408"/>
      <c r="H25" s="133">
        <f>Payroll!J32</f>
        <v>0</v>
      </c>
      <c r="I25" s="286"/>
      <c r="J25" s="410" t="s">
        <v>32</v>
      </c>
      <c r="K25" s="411"/>
    </row>
    <row r="26" spans="1:11" x14ac:dyDescent="0.25">
      <c r="A26" s="282"/>
      <c r="B26" s="106" t="s">
        <v>103</v>
      </c>
      <c r="D26" s="409">
        <f>Payroll!D33</f>
        <v>0</v>
      </c>
      <c r="E26" s="408"/>
      <c r="F26" s="408" t="s">
        <v>102</v>
      </c>
      <c r="G26" s="408"/>
      <c r="H26" s="133">
        <f>Payroll!J33</f>
        <v>0</v>
      </c>
      <c r="I26" s="286"/>
      <c r="J26" s="410" t="s">
        <v>32</v>
      </c>
      <c r="K26" s="411"/>
    </row>
    <row r="27" spans="1:11" ht="15.75" thickBot="1" x14ac:dyDescent="0.3">
      <c r="A27" s="282"/>
      <c r="H27" s="159">
        <f>SUM(H25:H26)</f>
        <v>0</v>
      </c>
      <c r="I27" s="160">
        <f>Payroll!L34</f>
        <v>0</v>
      </c>
      <c r="J27" s="174"/>
      <c r="K27" s="175"/>
    </row>
    <row r="28" spans="1:11" ht="15.75" thickTop="1" x14ac:dyDescent="0.25">
      <c r="A28" s="282"/>
      <c r="H28" s="282"/>
      <c r="I28" s="286"/>
      <c r="J28" s="174"/>
      <c r="K28" s="175"/>
    </row>
    <row r="29" spans="1:11" x14ac:dyDescent="0.25">
      <c r="A29" s="282"/>
      <c r="B29" s="144" t="s">
        <v>104</v>
      </c>
      <c r="H29" s="282"/>
      <c r="I29" s="286"/>
      <c r="J29" s="174"/>
      <c r="K29" s="175"/>
    </row>
    <row r="30" spans="1:11" x14ac:dyDescent="0.25">
      <c r="A30" s="282"/>
      <c r="B30" s="106" t="s">
        <v>36</v>
      </c>
      <c r="D30" s="409">
        <f>Payroll!D39</f>
        <v>0</v>
      </c>
      <c r="E30" s="408"/>
      <c r="F30" s="408" t="s">
        <v>105</v>
      </c>
      <c r="G30" s="408"/>
      <c r="H30" s="133">
        <f>Payroll!K39</f>
        <v>0</v>
      </c>
      <c r="I30" s="287">
        <f>Payroll!L40</f>
        <v>0</v>
      </c>
      <c r="J30" s="410" t="s">
        <v>38</v>
      </c>
      <c r="K30" s="411"/>
    </row>
    <row r="31" spans="1:11" x14ac:dyDescent="0.25">
      <c r="A31" s="282"/>
      <c r="B31" s="106" t="s">
        <v>40</v>
      </c>
      <c r="D31" s="409">
        <f>Payroll!D41</f>
        <v>0</v>
      </c>
      <c r="E31" s="408"/>
      <c r="F31" s="408" t="s">
        <v>105</v>
      </c>
      <c r="G31" s="408"/>
      <c r="H31" s="133">
        <f>Payroll!K41</f>
        <v>0</v>
      </c>
      <c r="I31" s="287">
        <f>Payroll!L42</f>
        <v>0</v>
      </c>
      <c r="J31" s="410" t="s">
        <v>32</v>
      </c>
      <c r="K31" s="411"/>
    </row>
    <row r="32" spans="1:11" ht="15.75" thickBot="1" x14ac:dyDescent="0.3">
      <c r="A32" s="282"/>
      <c r="H32" s="159">
        <f>SUM(H30:H31)</f>
        <v>0</v>
      </c>
      <c r="I32" s="160">
        <f>SUM(I30:I31)</f>
        <v>0</v>
      </c>
      <c r="J32" s="172"/>
      <c r="K32" s="173"/>
    </row>
    <row r="33" spans="1:11" ht="16.5" thickTop="1" thickBot="1" x14ac:dyDescent="0.3">
      <c r="A33" s="282"/>
      <c r="H33" s="134"/>
      <c r="I33" s="135"/>
      <c r="J33" s="172"/>
      <c r="K33" s="173"/>
    </row>
    <row r="34" spans="1:11" ht="13.15" customHeight="1" thickBot="1" x14ac:dyDescent="0.3">
      <c r="A34" s="405" t="s">
        <v>41</v>
      </c>
      <c r="B34" s="406"/>
      <c r="C34" s="406"/>
      <c r="D34" s="406"/>
      <c r="E34" s="406"/>
      <c r="F34" s="406"/>
      <c r="G34" s="406"/>
      <c r="H34" s="126">
        <f>H27+H32</f>
        <v>0</v>
      </c>
      <c r="I34" s="127">
        <f>I27+I32</f>
        <v>0</v>
      </c>
      <c r="J34" s="124"/>
      <c r="K34" s="125"/>
    </row>
    <row r="35" spans="1:11" x14ac:dyDescent="0.25">
      <c r="A35" s="282"/>
      <c r="H35" s="150"/>
      <c r="I35" s="132"/>
      <c r="J35" s="172"/>
      <c r="K35" s="173"/>
    </row>
    <row r="36" spans="1:11" x14ac:dyDescent="0.25">
      <c r="A36" s="282"/>
      <c r="B36" s="146" t="s">
        <v>106</v>
      </c>
      <c r="H36" s="151"/>
      <c r="I36" s="286"/>
      <c r="J36" s="172"/>
      <c r="K36" s="173"/>
    </row>
    <row r="37" spans="1:11" x14ac:dyDescent="0.25">
      <c r="A37" s="282"/>
      <c r="B37" s="146"/>
      <c r="H37" s="151"/>
      <c r="I37" s="286"/>
      <c r="J37" s="172"/>
      <c r="K37" s="173"/>
    </row>
    <row r="38" spans="1:11" x14ac:dyDescent="0.25">
      <c r="A38" s="282"/>
      <c r="B38" s="146" t="s">
        <v>107</v>
      </c>
      <c r="D38" s="409">
        <f>Payroll!E50</f>
        <v>0</v>
      </c>
      <c r="E38" s="408"/>
      <c r="F38" s="408" t="s">
        <v>105</v>
      </c>
      <c r="G38" s="408"/>
      <c r="H38" s="151"/>
      <c r="I38" s="286"/>
      <c r="J38" s="172"/>
      <c r="K38" s="173"/>
    </row>
    <row r="39" spans="1:11" x14ac:dyDescent="0.25">
      <c r="A39" s="282"/>
      <c r="B39" s="146" t="s">
        <v>108</v>
      </c>
      <c r="D39" s="409">
        <f>Payroll!E51</f>
        <v>0</v>
      </c>
      <c r="E39" s="408"/>
      <c r="F39" s="408" t="s">
        <v>105</v>
      </c>
      <c r="G39" s="408"/>
      <c r="H39" s="151"/>
      <c r="I39" s="286"/>
      <c r="J39" s="172"/>
      <c r="K39" s="173"/>
    </row>
    <row r="40" spans="1:11" x14ac:dyDescent="0.25">
      <c r="A40" s="282"/>
      <c r="B40" s="146" t="s">
        <v>109</v>
      </c>
      <c r="F40" s="425">
        <f>Payroll!J52</f>
        <v>0</v>
      </c>
      <c r="G40" s="425"/>
      <c r="H40" s="151"/>
      <c r="I40" s="286"/>
      <c r="J40" s="172"/>
      <c r="K40" s="173"/>
    </row>
    <row r="41" spans="1:11" x14ac:dyDescent="0.25">
      <c r="A41" s="282"/>
      <c r="B41" s="146" t="s">
        <v>110</v>
      </c>
      <c r="F41" s="425">
        <f>Payroll!J53</f>
        <v>0</v>
      </c>
      <c r="G41" s="425"/>
      <c r="H41" s="151"/>
      <c r="I41" s="286"/>
      <c r="J41" s="172"/>
      <c r="K41" s="173"/>
    </row>
    <row r="42" spans="1:11" x14ac:dyDescent="0.25">
      <c r="A42" s="282"/>
      <c r="D42" s="408" t="s">
        <v>111</v>
      </c>
      <c r="E42" s="408"/>
      <c r="F42" s="425">
        <f>Payroll!J55</f>
        <v>0</v>
      </c>
      <c r="G42" s="425"/>
      <c r="H42" s="155">
        <f>F42</f>
        <v>0</v>
      </c>
      <c r="I42" s="156">
        <f>Payroll!L55</f>
        <v>0</v>
      </c>
      <c r="J42" s="428" t="s">
        <v>112</v>
      </c>
      <c r="K42" s="429"/>
    </row>
    <row r="43" spans="1:11" ht="15.75" x14ac:dyDescent="0.25">
      <c r="A43" s="282"/>
      <c r="B43" s="128"/>
      <c r="C43" s="122"/>
      <c r="D43" s="122"/>
      <c r="E43" s="122"/>
      <c r="F43" s="122"/>
      <c r="G43" s="122"/>
      <c r="H43" s="153"/>
      <c r="I43" s="288"/>
      <c r="J43" s="174"/>
      <c r="K43" s="175"/>
    </row>
    <row r="44" spans="1:11" x14ac:dyDescent="0.25">
      <c r="A44" s="282"/>
      <c r="D44" s="408" t="s">
        <v>113</v>
      </c>
      <c r="E44" s="408"/>
      <c r="F44" s="425">
        <f>Payroll!J57</f>
        <v>0</v>
      </c>
      <c r="G44" s="425"/>
      <c r="H44" s="152"/>
      <c r="I44" s="287"/>
      <c r="J44" s="174"/>
      <c r="K44" s="175"/>
    </row>
    <row r="45" spans="1:11" ht="23.45" customHeight="1" x14ac:dyDescent="0.25">
      <c r="A45" s="282"/>
      <c r="H45" s="152" t="e">
        <f>Payroll!K61+Payroll!K71</f>
        <v>#DIV/0!</v>
      </c>
      <c r="I45" s="287" t="e">
        <f>Payroll!L61+Payroll!L71</f>
        <v>#DIV/0!</v>
      </c>
      <c r="J45" s="426" t="s">
        <v>114</v>
      </c>
      <c r="K45" s="427"/>
    </row>
    <row r="46" spans="1:11" ht="23.45" customHeight="1" x14ac:dyDescent="0.25">
      <c r="A46" s="282"/>
      <c r="H46" s="157" t="e">
        <f>Payroll!K66</f>
        <v>#DIV/0!</v>
      </c>
      <c r="I46" s="289" t="e">
        <f>Payroll!L66</f>
        <v>#DIV/0!</v>
      </c>
      <c r="J46" s="419" t="str">
        <f>Payroll!M66</f>
        <v>ETP - taxable component</v>
      </c>
      <c r="K46" s="420"/>
    </row>
    <row r="47" spans="1:11" ht="23.45" customHeight="1" x14ac:dyDescent="0.25">
      <c r="A47" s="282"/>
      <c r="H47" s="157" t="e">
        <f>Payroll!K67</f>
        <v>#DIV/0!</v>
      </c>
      <c r="I47" s="289" t="e">
        <f>Payroll!L67</f>
        <v>#DIV/0!</v>
      </c>
      <c r="J47" s="421"/>
      <c r="K47" s="422"/>
    </row>
    <row r="48" spans="1:11" ht="23.45" customHeight="1" x14ac:dyDescent="0.25">
      <c r="A48" s="282"/>
      <c r="H48" s="158" t="e">
        <f>Payroll!K74</f>
        <v>#DIV/0!</v>
      </c>
      <c r="I48" s="290" t="e">
        <f>Payroll!L74</f>
        <v>#DIV/0!</v>
      </c>
      <c r="J48" s="421"/>
      <c r="K48" s="422"/>
    </row>
    <row r="49" spans="1:11" ht="22.9" customHeight="1" x14ac:dyDescent="0.25">
      <c r="A49" s="282"/>
      <c r="H49" s="158" t="e">
        <f>Payroll!K75</f>
        <v>#DIV/0!</v>
      </c>
      <c r="I49" s="290" t="e">
        <f>Payroll!L75</f>
        <v>#DIV/0!</v>
      </c>
      <c r="J49" s="423"/>
      <c r="K49" s="424"/>
    </row>
    <row r="50" spans="1:11" ht="15.75" thickBot="1" x14ac:dyDescent="0.3">
      <c r="A50" s="282"/>
      <c r="H50" s="154"/>
      <c r="I50" s="135"/>
      <c r="J50" s="172"/>
      <c r="K50" s="173"/>
    </row>
    <row r="51" spans="1:11" ht="13.15" customHeight="1" thickBot="1" x14ac:dyDescent="0.3">
      <c r="A51" s="405" t="s">
        <v>115</v>
      </c>
      <c r="B51" s="406"/>
      <c r="C51" s="406"/>
      <c r="D51" s="406"/>
      <c r="E51" s="406"/>
      <c r="F51" s="406"/>
      <c r="G51" s="406"/>
      <c r="H51" s="126" t="e">
        <f>SUM(H35:H50)</f>
        <v>#DIV/0!</v>
      </c>
      <c r="I51" s="127" t="e">
        <f>SUM(I35:I50)</f>
        <v>#DIV/0!</v>
      </c>
      <c r="J51" s="124" t="s">
        <v>116</v>
      </c>
      <c r="K51" s="125"/>
    </row>
    <row r="52" spans="1:11" ht="15.75" thickBot="1" x14ac:dyDescent="0.3">
      <c r="A52" s="282"/>
      <c r="B52" s="176" t="s">
        <v>117</v>
      </c>
      <c r="C52" s="176"/>
      <c r="D52" s="176"/>
      <c r="E52" s="176"/>
      <c r="F52" s="430">
        <f>Payroll!G83</f>
        <v>0</v>
      </c>
      <c r="G52" s="430"/>
      <c r="J52" s="145"/>
      <c r="K52" s="141"/>
    </row>
    <row r="53" spans="1:11" ht="15.75" thickBot="1" x14ac:dyDescent="0.3">
      <c r="A53" s="282"/>
      <c r="H53" s="136" t="s">
        <v>118</v>
      </c>
      <c r="I53" s="137" t="e">
        <f>Payroll!L85</f>
        <v>#DIV/0!</v>
      </c>
      <c r="J53" s="145"/>
      <c r="K53" s="141"/>
    </row>
    <row r="54" spans="1:11" x14ac:dyDescent="0.25">
      <c r="A54" s="282"/>
      <c r="J54" s="145"/>
      <c r="K54" s="141"/>
    </row>
    <row r="55" spans="1:11" x14ac:dyDescent="0.25">
      <c r="A55" s="282"/>
      <c r="B55" s="146" t="s">
        <v>64</v>
      </c>
      <c r="C55" s="138"/>
      <c r="D55" s="138"/>
      <c r="E55" s="138"/>
      <c r="F55" s="138"/>
      <c r="H55" s="146" t="s">
        <v>63</v>
      </c>
      <c r="I55" s="138"/>
      <c r="J55" s="138"/>
      <c r="K55" s="141"/>
    </row>
    <row r="56" spans="1:11" x14ac:dyDescent="0.25">
      <c r="A56" s="282"/>
      <c r="B56" s="146" t="s">
        <v>119</v>
      </c>
      <c r="C56" s="138"/>
      <c r="D56" s="138"/>
      <c r="E56" s="138"/>
      <c r="F56" s="138"/>
      <c r="H56" s="146" t="s">
        <v>120</v>
      </c>
      <c r="I56" s="138"/>
      <c r="J56" s="138"/>
      <c r="K56" s="141"/>
    </row>
    <row r="57" spans="1:11" ht="15.75" thickBot="1" x14ac:dyDescent="0.3">
      <c r="A57" s="134"/>
      <c r="B57" s="147"/>
      <c r="C57" s="147"/>
      <c r="D57" s="147"/>
      <c r="E57" s="147"/>
      <c r="F57" s="147"/>
      <c r="G57" s="147"/>
      <c r="H57" s="148" t="s">
        <v>66</v>
      </c>
      <c r="I57" s="147"/>
      <c r="J57" s="147"/>
      <c r="K57" s="149"/>
    </row>
    <row r="58" spans="1:11" ht="3" customHeight="1" x14ac:dyDescent="0.25"/>
  </sheetData>
  <sheetProtection algorithmName="SHA-512" hashValue="Wl1Y4URq2HSTVhuN7SCTKBr25dN3Xy8IwTy8mF4hDm/JeAWuLnacBdMBGJY1SUnf38iB7ARyon5xfQoJ8iVNHw==" saltValue="e9OLkW1a1Lp0m7j9WycJ0w==" spinCount="100000" sheet="1" objects="1" scenarios="1" selectLockedCells="1" selectUnlockedCells="1"/>
  <mergeCells count="45">
    <mergeCell ref="D39:E39"/>
    <mergeCell ref="F39:G39"/>
    <mergeCell ref="F52:G52"/>
    <mergeCell ref="A34:G34"/>
    <mergeCell ref="A51:G51"/>
    <mergeCell ref="J31:K31"/>
    <mergeCell ref="J30:K30"/>
    <mergeCell ref="J45:K45"/>
    <mergeCell ref="J42:K42"/>
    <mergeCell ref="F44:G44"/>
    <mergeCell ref="J46:K49"/>
    <mergeCell ref="F40:G40"/>
    <mergeCell ref="F42:G42"/>
    <mergeCell ref="D42:E42"/>
    <mergeCell ref="D44:E44"/>
    <mergeCell ref="F41:G41"/>
    <mergeCell ref="D30:E30"/>
    <mergeCell ref="F30:G30"/>
    <mergeCell ref="F31:G31"/>
    <mergeCell ref="D38:E38"/>
    <mergeCell ref="F38:G38"/>
    <mergeCell ref="D31:E31"/>
    <mergeCell ref="B2:K2"/>
    <mergeCell ref="A23:K23"/>
    <mergeCell ref="F25:G25"/>
    <mergeCell ref="D25:E25"/>
    <mergeCell ref="D26:E26"/>
    <mergeCell ref="F26:G26"/>
    <mergeCell ref="J25:K25"/>
    <mergeCell ref="J26:K26"/>
    <mergeCell ref="I10:J10"/>
    <mergeCell ref="C10:D10"/>
    <mergeCell ref="F10:G10"/>
    <mergeCell ref="D4:J4"/>
    <mergeCell ref="D8:J8"/>
    <mergeCell ref="I6:J6"/>
    <mergeCell ref="D6:G6"/>
    <mergeCell ref="G18:I18"/>
    <mergeCell ref="J21:K22"/>
    <mergeCell ref="I21:I22"/>
    <mergeCell ref="G12:H12"/>
    <mergeCell ref="D12:F12"/>
    <mergeCell ref="G14:I14"/>
    <mergeCell ref="G16:I16"/>
    <mergeCell ref="H21:H22"/>
  </mergeCells>
  <pageMargins left="0.19685039370078741" right="0.19685039370078741" top="0.19685039370078741" bottom="0.19685039370078741"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49D9-2105-4A50-A61A-6193EA148110}">
  <dimension ref="A1:Z48"/>
  <sheetViews>
    <sheetView workbookViewId="0">
      <selection activeCell="B7" sqref="B7:C7"/>
    </sheetView>
  </sheetViews>
  <sheetFormatPr defaultRowHeight="20.45" customHeight="1" x14ac:dyDescent="0.25"/>
  <cols>
    <col min="1" max="1" width="2.140625" customWidth="1"/>
    <col min="2" max="3" width="13.28515625" customWidth="1"/>
    <col min="4" max="5" width="14.5703125" customWidth="1"/>
    <col min="6" max="6" width="35.7109375" customWidth="1"/>
    <col min="7" max="26" width="8.85546875" style="6"/>
  </cols>
  <sheetData>
    <row r="1" spans="1:26" ht="20.45" customHeight="1" thickBot="1" x14ac:dyDescent="0.3">
      <c r="A1" s="6"/>
      <c r="B1" s="6"/>
      <c r="C1" s="6"/>
      <c r="D1" s="6"/>
      <c r="E1" s="6"/>
      <c r="F1" s="6"/>
    </row>
    <row r="2" spans="1:26" ht="20.45" customHeight="1" thickBot="1" x14ac:dyDescent="0.3">
      <c r="A2" s="6"/>
      <c r="B2" s="438" t="s">
        <v>121</v>
      </c>
      <c r="C2" s="439"/>
      <c r="D2" s="439"/>
      <c r="E2" s="439"/>
      <c r="F2" s="440"/>
    </row>
    <row r="3" spans="1:26" s="119" customFormat="1" ht="20.45" customHeight="1" x14ac:dyDescent="0.3">
      <c r="A3" s="117"/>
      <c r="B3" s="444" t="s">
        <v>122</v>
      </c>
      <c r="C3" s="445"/>
      <c r="D3" s="448" t="s">
        <v>123</v>
      </c>
      <c r="E3" s="445"/>
      <c r="F3" s="253" t="s">
        <v>124</v>
      </c>
      <c r="G3" s="117"/>
      <c r="H3" s="117"/>
      <c r="I3" s="117"/>
      <c r="J3" s="117"/>
      <c r="K3" s="117"/>
      <c r="L3" s="117"/>
      <c r="M3" s="117"/>
      <c r="N3" s="117"/>
      <c r="O3" s="117"/>
      <c r="P3" s="117"/>
      <c r="Q3" s="117"/>
      <c r="R3" s="117"/>
      <c r="S3" s="117"/>
      <c r="T3" s="117"/>
      <c r="U3" s="117"/>
      <c r="V3" s="117"/>
      <c r="W3" s="117"/>
      <c r="X3" s="117"/>
      <c r="Y3" s="117"/>
      <c r="Z3" s="117"/>
    </row>
    <row r="4" spans="1:26" s="119" customFormat="1" ht="20.45" customHeight="1" x14ac:dyDescent="0.3">
      <c r="A4" s="117"/>
      <c r="B4" s="182">
        <v>19176</v>
      </c>
      <c r="C4" s="188">
        <v>19724</v>
      </c>
      <c r="D4" s="433">
        <v>65.5</v>
      </c>
      <c r="E4" s="433"/>
      <c r="F4" s="110">
        <v>42917</v>
      </c>
      <c r="G4" s="117"/>
      <c r="H4" s="117"/>
      <c r="I4" s="117"/>
      <c r="J4" s="117"/>
      <c r="K4" s="117"/>
      <c r="L4" s="117"/>
      <c r="M4" s="117"/>
      <c r="N4" s="117"/>
      <c r="O4" s="117"/>
      <c r="P4" s="117"/>
      <c r="Q4" s="117"/>
      <c r="R4" s="117"/>
      <c r="S4" s="117"/>
      <c r="T4" s="117"/>
      <c r="U4" s="117"/>
      <c r="V4" s="117"/>
      <c r="W4" s="117"/>
      <c r="X4" s="117"/>
      <c r="Y4" s="117"/>
      <c r="Z4" s="117"/>
    </row>
    <row r="5" spans="1:26" s="109" customFormat="1" ht="20.45" customHeight="1" x14ac:dyDescent="0.25">
      <c r="A5" s="108"/>
      <c r="B5" s="182">
        <v>19725</v>
      </c>
      <c r="C5" s="188">
        <v>20270</v>
      </c>
      <c r="D5" s="433">
        <v>66</v>
      </c>
      <c r="E5" s="433"/>
      <c r="F5" s="110">
        <v>43647</v>
      </c>
      <c r="G5" s="108"/>
      <c r="H5" s="108"/>
      <c r="I5" s="108"/>
      <c r="J5" s="108"/>
      <c r="K5" s="108"/>
      <c r="L5" s="108"/>
      <c r="M5" s="108"/>
      <c r="N5" s="108"/>
      <c r="O5" s="108"/>
      <c r="P5" s="108"/>
      <c r="Q5" s="108"/>
      <c r="R5" s="108"/>
      <c r="S5" s="108"/>
      <c r="T5" s="108"/>
      <c r="U5" s="108"/>
      <c r="V5" s="108"/>
      <c r="W5" s="108"/>
      <c r="X5" s="108"/>
      <c r="Y5" s="108"/>
      <c r="Z5" s="108"/>
    </row>
    <row r="6" spans="1:26" s="109" customFormat="1" ht="20.45" customHeight="1" x14ac:dyDescent="0.25">
      <c r="A6" s="108"/>
      <c r="B6" s="182">
        <v>20271</v>
      </c>
      <c r="C6" s="188">
        <v>20820</v>
      </c>
      <c r="D6" s="433">
        <v>66.5</v>
      </c>
      <c r="E6" s="433"/>
      <c r="F6" s="110">
        <v>44378</v>
      </c>
      <c r="G6" s="108"/>
      <c r="H6" s="108"/>
      <c r="I6" s="108"/>
      <c r="J6" s="108"/>
      <c r="K6" s="108"/>
      <c r="L6" s="108"/>
      <c r="M6" s="108"/>
      <c r="N6" s="108"/>
      <c r="O6" s="108"/>
      <c r="P6" s="108"/>
      <c r="Q6" s="108"/>
      <c r="R6" s="108"/>
      <c r="S6" s="108"/>
      <c r="T6" s="108"/>
      <c r="U6" s="108"/>
      <c r="V6" s="108"/>
      <c r="W6" s="108"/>
      <c r="X6" s="108"/>
      <c r="Y6" s="108"/>
      <c r="Z6" s="108"/>
    </row>
    <row r="7" spans="1:26" s="109" customFormat="1" ht="20.45" customHeight="1" thickBot="1" x14ac:dyDescent="0.3">
      <c r="A7" s="108"/>
      <c r="B7" s="446">
        <v>20821</v>
      </c>
      <c r="C7" s="447"/>
      <c r="D7" s="449">
        <v>67</v>
      </c>
      <c r="E7" s="449"/>
      <c r="F7" s="111">
        <v>45108</v>
      </c>
      <c r="G7" s="108"/>
      <c r="H7" s="108"/>
      <c r="I7" s="108"/>
      <c r="J7" s="108"/>
      <c r="K7" s="108"/>
      <c r="L7" s="108"/>
      <c r="M7" s="108"/>
      <c r="N7" s="108"/>
      <c r="O7" s="108"/>
      <c r="P7" s="108"/>
      <c r="Q7" s="108"/>
      <c r="R7" s="108"/>
      <c r="S7" s="108"/>
      <c r="T7" s="108"/>
      <c r="U7" s="108"/>
      <c r="V7" s="108"/>
      <c r="W7" s="108"/>
      <c r="X7" s="108"/>
      <c r="Y7" s="108"/>
      <c r="Z7" s="108"/>
    </row>
    <row r="8" spans="1:26" s="105" customFormat="1" ht="20.45" customHeight="1" thickBot="1" x14ac:dyDescent="0.3">
      <c r="A8" s="40"/>
      <c r="B8" s="106"/>
      <c r="C8" s="106"/>
      <c r="D8" s="106"/>
      <c r="E8" s="106"/>
      <c r="F8" s="107"/>
      <c r="G8" s="40"/>
      <c r="H8" s="40"/>
      <c r="I8" s="40"/>
      <c r="J8" s="40"/>
      <c r="K8" s="40"/>
      <c r="L8" s="40"/>
      <c r="M8" s="40"/>
      <c r="N8" s="40"/>
      <c r="O8" s="40"/>
      <c r="P8" s="40"/>
      <c r="Q8" s="40"/>
      <c r="R8" s="40"/>
      <c r="S8" s="40"/>
      <c r="T8" s="40"/>
      <c r="U8" s="40"/>
      <c r="V8" s="40"/>
      <c r="W8" s="40"/>
      <c r="X8" s="40"/>
      <c r="Y8" s="40"/>
      <c r="Z8" s="40"/>
    </row>
    <row r="9" spans="1:26" ht="20.45" customHeight="1" thickBot="1" x14ac:dyDescent="0.3">
      <c r="A9" s="6"/>
      <c r="B9" s="438" t="s">
        <v>125</v>
      </c>
      <c r="C9" s="439"/>
      <c r="D9" s="439"/>
      <c r="E9" s="439"/>
      <c r="F9" s="440"/>
    </row>
    <row r="10" spans="1:26" s="119" customFormat="1" ht="20.45" customHeight="1" thickBot="1" x14ac:dyDescent="0.35">
      <c r="A10" s="117"/>
      <c r="B10" s="441" t="s">
        <v>122</v>
      </c>
      <c r="C10" s="442"/>
      <c r="D10" s="442"/>
      <c r="E10" s="443"/>
      <c r="F10" s="118" t="s">
        <v>126</v>
      </c>
      <c r="G10" s="117"/>
      <c r="H10" s="117"/>
      <c r="I10" s="117"/>
      <c r="J10" s="117"/>
      <c r="K10" s="117"/>
      <c r="L10" s="117"/>
      <c r="M10" s="117"/>
      <c r="N10" s="117"/>
      <c r="O10" s="117"/>
      <c r="P10" s="117"/>
      <c r="Q10" s="117"/>
      <c r="R10" s="117"/>
      <c r="S10" s="117"/>
      <c r="T10" s="117"/>
      <c r="U10" s="117"/>
      <c r="V10" s="117"/>
      <c r="W10" s="117"/>
      <c r="X10" s="117"/>
      <c r="Y10" s="117"/>
      <c r="Z10" s="117"/>
    </row>
    <row r="11" spans="1:26" s="113" customFormat="1" ht="20.45" customHeight="1" x14ac:dyDescent="0.25">
      <c r="A11" s="112"/>
      <c r="B11" s="450">
        <v>22098</v>
      </c>
      <c r="C11" s="451"/>
      <c r="D11" s="451"/>
      <c r="E11" s="452"/>
      <c r="F11" s="114">
        <v>55</v>
      </c>
      <c r="G11" s="112"/>
      <c r="H11" s="112"/>
      <c r="I11" s="112"/>
      <c r="J11" s="112"/>
      <c r="K11" s="112"/>
      <c r="L11" s="112"/>
      <c r="M11" s="112"/>
      <c r="N11" s="112"/>
      <c r="O11" s="112"/>
      <c r="P11" s="112"/>
      <c r="Q11" s="112"/>
      <c r="R11" s="112"/>
      <c r="S11" s="112"/>
      <c r="T11" s="112"/>
      <c r="U11" s="112"/>
      <c r="V11" s="112"/>
      <c r="W11" s="112"/>
      <c r="X11" s="112"/>
      <c r="Y11" s="112"/>
      <c r="Z11" s="112"/>
    </row>
    <row r="12" spans="1:26" s="113" customFormat="1" ht="20.45" customHeight="1" x14ac:dyDescent="0.25">
      <c r="A12" s="112"/>
      <c r="B12" s="431">
        <v>22098</v>
      </c>
      <c r="C12" s="432"/>
      <c r="D12" s="432">
        <v>22462</v>
      </c>
      <c r="E12" s="433"/>
      <c r="F12" s="115">
        <v>56</v>
      </c>
      <c r="G12" s="112"/>
      <c r="H12" s="112"/>
      <c r="I12" s="112"/>
      <c r="J12" s="112"/>
      <c r="K12" s="112"/>
      <c r="L12" s="112"/>
      <c r="M12" s="112"/>
      <c r="N12" s="112"/>
      <c r="O12" s="112"/>
      <c r="P12" s="112"/>
      <c r="Q12" s="112"/>
      <c r="R12" s="112"/>
      <c r="S12" s="112"/>
      <c r="T12" s="112"/>
      <c r="U12" s="112"/>
      <c r="V12" s="112"/>
      <c r="W12" s="112"/>
      <c r="X12" s="112"/>
      <c r="Y12" s="112"/>
      <c r="Z12" s="112"/>
    </row>
    <row r="13" spans="1:26" s="113" customFormat="1" ht="20.45" customHeight="1" x14ac:dyDescent="0.25">
      <c r="A13" s="112"/>
      <c r="B13" s="431">
        <v>22463</v>
      </c>
      <c r="C13" s="432"/>
      <c r="D13" s="432">
        <v>22827</v>
      </c>
      <c r="E13" s="433"/>
      <c r="F13" s="115">
        <v>57</v>
      </c>
      <c r="G13" s="112"/>
      <c r="H13" s="112"/>
      <c r="I13" s="112"/>
      <c r="J13" s="112"/>
      <c r="K13" s="112"/>
      <c r="L13" s="112"/>
      <c r="M13" s="112"/>
      <c r="N13" s="112"/>
      <c r="O13" s="112"/>
      <c r="P13" s="112"/>
      <c r="Q13" s="112"/>
      <c r="R13" s="112"/>
      <c r="S13" s="112"/>
      <c r="T13" s="112"/>
      <c r="U13" s="112"/>
      <c r="V13" s="112"/>
      <c r="W13" s="112"/>
      <c r="X13" s="112"/>
      <c r="Y13" s="112"/>
      <c r="Z13" s="112"/>
    </row>
    <row r="14" spans="1:26" s="113" customFormat="1" ht="20.45" customHeight="1" x14ac:dyDescent="0.25">
      <c r="A14" s="112"/>
      <c r="B14" s="431">
        <v>22828</v>
      </c>
      <c r="C14" s="432"/>
      <c r="D14" s="432">
        <v>23192</v>
      </c>
      <c r="E14" s="433"/>
      <c r="F14" s="115">
        <v>58</v>
      </c>
      <c r="G14" s="112"/>
      <c r="H14" s="112"/>
      <c r="I14" s="112"/>
      <c r="J14" s="112"/>
      <c r="K14" s="112"/>
      <c r="L14" s="112"/>
      <c r="M14" s="112"/>
      <c r="N14" s="112"/>
      <c r="O14" s="112"/>
      <c r="P14" s="112"/>
      <c r="Q14" s="112"/>
      <c r="R14" s="112"/>
      <c r="S14" s="112"/>
      <c r="T14" s="112"/>
      <c r="U14" s="112"/>
      <c r="V14" s="112"/>
      <c r="W14" s="112"/>
      <c r="X14" s="112"/>
      <c r="Y14" s="112"/>
      <c r="Z14" s="112"/>
    </row>
    <row r="15" spans="1:26" s="113" customFormat="1" ht="20.45" customHeight="1" x14ac:dyDescent="0.25">
      <c r="A15" s="112"/>
      <c r="B15" s="431">
        <v>23193</v>
      </c>
      <c r="C15" s="432"/>
      <c r="D15" s="432">
        <v>23558</v>
      </c>
      <c r="E15" s="433"/>
      <c r="F15" s="115">
        <v>59</v>
      </c>
      <c r="G15" s="112"/>
      <c r="H15" s="112"/>
      <c r="I15" s="112"/>
      <c r="J15" s="112"/>
      <c r="K15" s="112"/>
      <c r="L15" s="112"/>
      <c r="M15" s="112"/>
      <c r="N15" s="112"/>
      <c r="O15" s="112"/>
      <c r="P15" s="112"/>
      <c r="Q15" s="112"/>
      <c r="R15" s="112"/>
      <c r="S15" s="112"/>
      <c r="T15" s="112"/>
      <c r="U15" s="112"/>
      <c r="V15" s="112"/>
      <c r="W15" s="112"/>
      <c r="X15" s="112"/>
      <c r="Y15" s="112"/>
      <c r="Z15" s="112"/>
    </row>
    <row r="16" spans="1:26" s="113" customFormat="1" ht="20.45" customHeight="1" thickBot="1" x14ac:dyDescent="0.3">
      <c r="A16" s="112"/>
      <c r="B16" s="435">
        <v>23558</v>
      </c>
      <c r="C16" s="436"/>
      <c r="D16" s="436"/>
      <c r="E16" s="437"/>
      <c r="F16" s="116">
        <v>60</v>
      </c>
      <c r="G16" s="112" t="s">
        <v>127</v>
      </c>
      <c r="H16" s="112"/>
      <c r="I16" s="112"/>
      <c r="J16" s="112"/>
      <c r="K16" s="112"/>
      <c r="L16" s="112"/>
      <c r="M16" s="112"/>
      <c r="N16" s="112"/>
      <c r="O16" s="112"/>
      <c r="P16" s="112"/>
      <c r="Q16" s="112"/>
      <c r="R16" s="112"/>
      <c r="S16" s="112"/>
      <c r="T16" s="112"/>
      <c r="U16" s="112"/>
      <c r="V16" s="112"/>
      <c r="W16" s="112"/>
      <c r="X16" s="112"/>
      <c r="Y16" s="112"/>
      <c r="Z16" s="112"/>
    </row>
    <row r="17" spans="1:10" ht="20.45" customHeight="1" x14ac:dyDescent="0.25">
      <c r="A17" s="6"/>
      <c r="B17" s="6"/>
      <c r="C17" s="6"/>
      <c r="D17" s="6"/>
      <c r="E17" s="6"/>
      <c r="F17" s="6"/>
    </row>
    <row r="18" spans="1:10" ht="20.45" customHeight="1" x14ac:dyDescent="0.25">
      <c r="A18" s="6"/>
      <c r="B18" s="181" t="s">
        <v>128</v>
      </c>
      <c r="C18" s="181"/>
      <c r="D18" s="181"/>
      <c r="E18" s="112"/>
      <c r="F18" s="112"/>
      <c r="G18" s="112"/>
      <c r="H18" s="112"/>
      <c r="I18" s="112"/>
      <c r="J18" s="112"/>
    </row>
    <row r="19" spans="1:10" ht="20.45" customHeight="1" x14ac:dyDescent="0.25">
      <c r="A19" s="6"/>
      <c r="B19" s="112" t="s">
        <v>129</v>
      </c>
      <c r="C19" s="112"/>
      <c r="D19" s="112"/>
      <c r="E19" s="112"/>
      <c r="F19" s="112"/>
      <c r="G19" s="112"/>
      <c r="H19" s="112"/>
      <c r="I19" s="112"/>
      <c r="J19" s="112"/>
    </row>
    <row r="20" spans="1:10" ht="20.45" customHeight="1" x14ac:dyDescent="0.25">
      <c r="A20" s="6"/>
      <c r="B20" s="112" t="s">
        <v>130</v>
      </c>
      <c r="C20" s="112"/>
      <c r="D20" s="112"/>
      <c r="E20" s="112"/>
      <c r="F20" s="112"/>
      <c r="G20" s="112"/>
      <c r="H20" s="112"/>
      <c r="I20" s="112"/>
      <c r="J20" s="112"/>
    </row>
    <row r="21" spans="1:10" ht="20.45" customHeight="1" x14ac:dyDescent="0.25">
      <c r="A21" s="6"/>
      <c r="B21" s="112" t="s">
        <v>131</v>
      </c>
      <c r="C21" s="112"/>
      <c r="D21" s="112"/>
      <c r="E21" s="112"/>
      <c r="F21" s="112"/>
      <c r="G21" s="112"/>
      <c r="H21" s="112"/>
      <c r="I21" s="112"/>
      <c r="J21" s="112"/>
    </row>
    <row r="22" spans="1:10" ht="20.45" customHeight="1" x14ac:dyDescent="0.25">
      <c r="A22" s="6"/>
      <c r="B22" s="112" t="s">
        <v>132</v>
      </c>
      <c r="C22" s="112"/>
      <c r="D22" s="112"/>
      <c r="E22" s="112"/>
      <c r="F22" s="112"/>
      <c r="G22" s="112"/>
      <c r="H22" s="112"/>
      <c r="I22" s="112"/>
      <c r="J22" s="112"/>
    </row>
    <row r="23" spans="1:10" ht="20.45" customHeight="1" x14ac:dyDescent="0.25">
      <c r="A23" s="6"/>
      <c r="B23" s="434" t="s">
        <v>134</v>
      </c>
      <c r="C23" s="434"/>
      <c r="D23" s="434"/>
      <c r="E23" s="434"/>
      <c r="F23" s="434"/>
      <c r="G23" s="434"/>
      <c r="H23" s="434"/>
      <c r="I23" s="434"/>
      <c r="J23" s="434"/>
    </row>
    <row r="24" spans="1:10" ht="19.149999999999999" customHeight="1" x14ac:dyDescent="0.25">
      <c r="A24" s="6"/>
      <c r="B24" s="434"/>
      <c r="C24" s="434"/>
      <c r="D24" s="434"/>
      <c r="E24" s="434"/>
      <c r="F24" s="434"/>
      <c r="G24" s="434"/>
      <c r="H24" s="434"/>
      <c r="I24" s="434"/>
      <c r="J24" s="434"/>
    </row>
    <row r="25" spans="1:10" ht="16.899999999999999" customHeight="1" x14ac:dyDescent="0.25">
      <c r="A25" s="6"/>
      <c r="B25" s="112" t="s">
        <v>133</v>
      </c>
      <c r="C25" s="112"/>
      <c r="D25" s="112"/>
      <c r="E25" s="112"/>
      <c r="F25" s="112"/>
      <c r="G25" s="112"/>
      <c r="H25" s="112"/>
      <c r="I25" s="112"/>
      <c r="J25" s="112"/>
    </row>
    <row r="26" spans="1:10" ht="20.45" customHeight="1" x14ac:dyDescent="0.25">
      <c r="A26" s="6"/>
      <c r="B26" s="6"/>
      <c r="C26" s="6"/>
      <c r="D26" s="6"/>
      <c r="E26" s="6"/>
      <c r="F26" s="6"/>
    </row>
    <row r="27" spans="1:10" ht="20.45" customHeight="1" x14ac:dyDescent="0.25">
      <c r="A27" s="6"/>
      <c r="B27" s="6"/>
      <c r="C27" s="6"/>
      <c r="D27" s="6"/>
      <c r="E27" s="6"/>
      <c r="F27" s="6"/>
    </row>
    <row r="28" spans="1:10" ht="20.45" customHeight="1" x14ac:dyDescent="0.25">
      <c r="A28" s="6"/>
      <c r="B28" s="6"/>
      <c r="C28" s="6"/>
      <c r="D28" s="6"/>
      <c r="E28" s="6"/>
      <c r="F28" s="6"/>
    </row>
    <row r="29" spans="1:10" ht="20.45" customHeight="1" x14ac:dyDescent="0.25">
      <c r="A29" s="6"/>
      <c r="B29" s="6"/>
      <c r="C29" s="6"/>
      <c r="D29" s="6"/>
      <c r="E29" s="6"/>
      <c r="F29" s="6"/>
    </row>
    <row r="30" spans="1:10" ht="20.45" customHeight="1" x14ac:dyDescent="0.25">
      <c r="A30" s="6"/>
      <c r="B30" s="6"/>
      <c r="C30" s="6"/>
      <c r="D30" s="6"/>
      <c r="E30" s="6"/>
      <c r="F30" s="6"/>
    </row>
    <row r="31" spans="1:10" ht="20.45" customHeight="1" x14ac:dyDescent="0.25">
      <c r="A31" s="6"/>
      <c r="B31" s="6"/>
      <c r="C31" s="6"/>
      <c r="D31" s="6"/>
      <c r="E31" s="6"/>
      <c r="F31" s="6"/>
    </row>
    <row r="32" spans="1:10" ht="20.45" customHeight="1" x14ac:dyDescent="0.25">
      <c r="A32" s="6"/>
      <c r="B32" s="6"/>
      <c r="C32" s="6"/>
      <c r="D32" s="6"/>
      <c r="E32" s="6"/>
      <c r="F32" s="6"/>
    </row>
    <row r="33" spans="1:6" ht="20.45" customHeight="1" x14ac:dyDescent="0.25">
      <c r="A33" s="6"/>
      <c r="B33" s="6"/>
      <c r="C33" s="6"/>
      <c r="D33" s="6"/>
      <c r="E33" s="6"/>
      <c r="F33" s="6"/>
    </row>
    <row r="34" spans="1:6" ht="20.45" customHeight="1" x14ac:dyDescent="0.25">
      <c r="A34" s="6"/>
      <c r="B34" s="6"/>
      <c r="C34" s="6"/>
      <c r="D34" s="6"/>
      <c r="E34" s="6"/>
      <c r="F34" s="6"/>
    </row>
    <row r="35" spans="1:6" ht="20.45" customHeight="1" x14ac:dyDescent="0.25">
      <c r="A35" s="6"/>
      <c r="B35" s="6"/>
      <c r="C35" s="6"/>
      <c r="D35" s="6"/>
      <c r="E35" s="6"/>
      <c r="F35" s="6"/>
    </row>
    <row r="36" spans="1:6" ht="20.45" customHeight="1" x14ac:dyDescent="0.25">
      <c r="A36" s="6"/>
      <c r="B36" s="6"/>
      <c r="C36" s="6"/>
      <c r="D36" s="6"/>
      <c r="E36" s="6"/>
      <c r="F36" s="6"/>
    </row>
    <row r="37" spans="1:6" ht="20.45" customHeight="1" x14ac:dyDescent="0.25">
      <c r="A37" s="6"/>
      <c r="B37" s="6"/>
      <c r="C37" s="6"/>
      <c r="D37" s="6"/>
      <c r="E37" s="6"/>
      <c r="F37" s="6"/>
    </row>
    <row r="38" spans="1:6" ht="20.45" customHeight="1" x14ac:dyDescent="0.25">
      <c r="A38" s="6"/>
      <c r="B38" s="6"/>
      <c r="C38" s="6"/>
      <c r="D38" s="6"/>
      <c r="E38" s="6"/>
      <c r="F38" s="6"/>
    </row>
    <row r="39" spans="1:6" ht="20.45" customHeight="1" x14ac:dyDescent="0.25">
      <c r="A39" s="6"/>
      <c r="B39" s="6"/>
      <c r="C39" s="6"/>
      <c r="D39" s="6"/>
      <c r="E39" s="6"/>
      <c r="F39" s="6"/>
    </row>
    <row r="40" spans="1:6" ht="20.45" customHeight="1" x14ac:dyDescent="0.25">
      <c r="A40" s="6"/>
      <c r="B40" s="6"/>
      <c r="C40" s="6"/>
      <c r="D40" s="6"/>
      <c r="E40" s="6"/>
      <c r="F40" s="6"/>
    </row>
    <row r="41" spans="1:6" ht="20.45" customHeight="1" x14ac:dyDescent="0.25">
      <c r="A41" s="6"/>
      <c r="B41" s="6"/>
      <c r="C41" s="6"/>
      <c r="D41" s="6"/>
      <c r="E41" s="6"/>
      <c r="F41" s="6"/>
    </row>
    <row r="42" spans="1:6" ht="20.45" customHeight="1" x14ac:dyDescent="0.25">
      <c r="A42" s="6"/>
      <c r="B42" s="6"/>
      <c r="C42" s="6"/>
      <c r="D42" s="6"/>
      <c r="E42" s="6"/>
      <c r="F42" s="6"/>
    </row>
    <row r="43" spans="1:6" ht="20.45" customHeight="1" x14ac:dyDescent="0.25">
      <c r="B43" s="6"/>
      <c r="C43" s="6"/>
      <c r="D43" s="6"/>
      <c r="E43" s="6"/>
      <c r="F43" s="6"/>
    </row>
    <row r="44" spans="1:6" ht="20.45" customHeight="1" x14ac:dyDescent="0.25">
      <c r="B44" s="6"/>
      <c r="C44" s="6"/>
      <c r="D44" s="6"/>
      <c r="E44" s="6"/>
      <c r="F44" s="6"/>
    </row>
    <row r="45" spans="1:6" ht="20.45" customHeight="1" x14ac:dyDescent="0.25">
      <c r="B45" s="6"/>
      <c r="C45" s="6"/>
      <c r="D45" s="6"/>
      <c r="E45" s="6"/>
      <c r="F45" s="6"/>
    </row>
    <row r="46" spans="1:6" ht="20.45" customHeight="1" x14ac:dyDescent="0.25">
      <c r="B46" s="6"/>
      <c r="C46" s="6"/>
      <c r="D46" s="6"/>
      <c r="E46" s="6"/>
      <c r="F46" s="6"/>
    </row>
    <row r="47" spans="1:6" ht="20.45" customHeight="1" x14ac:dyDescent="0.25">
      <c r="B47" s="6"/>
      <c r="C47" s="6"/>
      <c r="D47" s="6"/>
      <c r="E47" s="6"/>
      <c r="F47" s="6"/>
    </row>
    <row r="48" spans="1:6" ht="20.45" customHeight="1" x14ac:dyDescent="0.25">
      <c r="B48" s="6"/>
      <c r="C48" s="6"/>
      <c r="D48" s="6"/>
      <c r="E48" s="6"/>
      <c r="F48" s="6"/>
    </row>
  </sheetData>
  <sheetProtection algorithmName="SHA-512" hashValue="SA1nXIPUEhz6QVZvvk7uc8s0S0BbwYQf/Auf3/7DJzOw64tN9+kKcJLbfvqm6xX0Yv6V16hYlLC4Io1V74+F4g==" saltValue="KRzZr3DFRdXsrhRZpWNsHw==" spinCount="100000" sheet="1" selectLockedCells="1" selectUnlockedCells="1"/>
  <mergeCells count="21">
    <mergeCell ref="B23:J24"/>
    <mergeCell ref="B16:E16"/>
    <mergeCell ref="D4:E4"/>
    <mergeCell ref="B2:F2"/>
    <mergeCell ref="B9:F9"/>
    <mergeCell ref="B10:E10"/>
    <mergeCell ref="B3:C3"/>
    <mergeCell ref="B7:C7"/>
    <mergeCell ref="D3:E3"/>
    <mergeCell ref="D5:E5"/>
    <mergeCell ref="D6:E6"/>
    <mergeCell ref="D7:E7"/>
    <mergeCell ref="B11:E11"/>
    <mergeCell ref="B12:C12"/>
    <mergeCell ref="B13:C13"/>
    <mergeCell ref="B14:C14"/>
    <mergeCell ref="B15:C15"/>
    <mergeCell ref="D12:E12"/>
    <mergeCell ref="D13:E13"/>
    <mergeCell ref="D14:E14"/>
    <mergeCell ref="D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509d02-c4a1-47a3-9dee-ac016201eedd" xsi:nil="true"/>
    <lcf76f155ced4ddcb4097134ff3c332f xmlns="e285d8c3-d769-40cd-935a-427356485cf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182117F30176438B40BC1F17299A9F" ma:contentTypeVersion="18" ma:contentTypeDescription="Create a new document." ma:contentTypeScope="" ma:versionID="75b90b5e117caf236761dfb386be9677">
  <xsd:schema xmlns:xsd="http://www.w3.org/2001/XMLSchema" xmlns:xs="http://www.w3.org/2001/XMLSchema" xmlns:p="http://schemas.microsoft.com/office/2006/metadata/properties" xmlns:ns1="http://schemas.microsoft.com/sharepoint/v3" xmlns:ns2="e285d8c3-d769-40cd-935a-427356485cf5" xmlns:ns3="26509d02-c4a1-47a3-9dee-ac016201eedd" targetNamespace="http://schemas.microsoft.com/office/2006/metadata/properties" ma:root="true" ma:fieldsID="a2eefb5298a1a76a56ee7b5979b4b15b" ns1:_="" ns2:_="" ns3:_="">
    <xsd:import namespace="http://schemas.microsoft.com/sharepoint/v3"/>
    <xsd:import namespace="e285d8c3-d769-40cd-935a-427356485cf5"/>
    <xsd:import namespace="26509d02-c4a1-47a3-9dee-ac016201ee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5d8c3-d769-40cd-935a-427356485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e4291fb-746e-41a3-af17-33a9cafc332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509d02-c4a1-47a3-9dee-ac016201eed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ac45b9e-dd6b-4f66-9f8e-36a1a9cdbaa9}" ma:internalName="TaxCatchAll" ma:showField="CatchAllData" ma:web="26509d02-c4a1-47a3-9dee-ac016201eed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A71274-198A-442E-872B-9D4D38D6D09D}">
  <ds:schemaRefs>
    <ds:schemaRef ds:uri="http://schemas.microsoft.com/office/2006/metadata/properties"/>
    <ds:schemaRef ds:uri="http://schemas.microsoft.com/sharepoint/v3"/>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26509d02-c4a1-47a3-9dee-ac016201eedd"/>
    <ds:schemaRef ds:uri="e285d8c3-d769-40cd-935a-427356485cf5"/>
    <ds:schemaRef ds:uri="http://www.w3.org/XML/1998/namespace"/>
  </ds:schemaRefs>
</ds:datastoreItem>
</file>

<file path=customXml/itemProps2.xml><?xml version="1.0" encoding="utf-8"?>
<ds:datastoreItem xmlns:ds="http://schemas.openxmlformats.org/officeDocument/2006/customXml" ds:itemID="{4A175F3D-22AF-41A4-992D-A02947809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85d8c3-d769-40cd-935a-427356485cf5"/>
    <ds:schemaRef ds:uri="26509d02-c4a1-47a3-9dee-ac016201e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BA6BD5-7C12-43B7-BE15-2EB4708B00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Payroll</vt:lpstr>
      <vt:lpstr>Sheet2</vt:lpstr>
      <vt:lpstr>Sheet3</vt:lpstr>
      <vt:lpstr>HR Summary</vt:lpstr>
      <vt:lpstr>Pension Age</vt:lpstr>
      <vt:lpstr>Payroll!Print_Area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Nikoletatos</dc:creator>
  <cp:keywords/>
  <dc:description/>
  <cp:lastModifiedBy>Jacqueline Carceller</cp:lastModifiedBy>
  <cp:revision/>
  <dcterms:created xsi:type="dcterms:W3CDTF">2012-02-02T01:34:49Z</dcterms:created>
  <dcterms:modified xsi:type="dcterms:W3CDTF">2025-07-31T02:00:56Z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0x0101002C182117F30176438B40BC1F17299A9F</vt:lpwstr>
  </property>
  <property fmtid="{D5CDD505-2E9C-101B-9397-08002B2CF9AE}" pid="3" name="Order">
    <vt:r8>23600</vt:r8>
  </property>
  <property fmtid="{D5CDD505-2E9C-101B-9397-08002B2CF9AE}" pid="4" name="MediaServiceImageTags">
    <vt:lpwstr/>
  </property>
</Properties>
</file>